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bald.haering.CORP\Documents\3 SZFF\0 Minergie Fenster\"/>
    </mc:Choice>
  </mc:AlternateContent>
  <xr:revisionPtr revIDLastSave="0" documentId="13_ncr:1_{A8F483D1-7B0E-4C76-91FA-5439A2FBBB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rechnung Fenster" sheetId="5" r:id="rId1"/>
  </sheets>
  <definedNames>
    <definedName name="_xlnm.Print_Area" localSheetId="0">'Berechnung Fenster'!$A$1:$M$63</definedName>
    <definedName name="Print_Area" localSheetId="0">'Berechnung Fenster'!$B$2:$M$62</definedName>
  </definedNames>
  <calcPr calcId="191029"/>
  <customWorkbookViews>
    <customWorkbookView name="BRUDIN - Persönliche Ansicht" guid="{735AA8D8-DB4C-488D-8977-84BAE7148552}" mergeInterval="0" personalView="1" maximized="1" xWindow="1" yWindow="1" windowWidth="1916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5" l="1"/>
  <c r="K56" i="5"/>
  <c r="H30" i="5"/>
  <c r="M30" i="5" s="1"/>
  <c r="H28" i="5"/>
  <c r="M28" i="5" s="1"/>
  <c r="H26" i="5"/>
  <c r="M26" i="5" s="1"/>
  <c r="H24" i="5"/>
  <c r="M24" i="5" s="1"/>
  <c r="H48" i="5" l="1"/>
  <c r="M48" i="5" s="1"/>
  <c r="H42" i="5"/>
  <c r="H31" i="5" l="1"/>
  <c r="M32" i="5" s="1"/>
  <c r="M31" i="5"/>
  <c r="H45" i="5"/>
  <c r="H56" i="5" l="1"/>
  <c r="M56" i="5" s="1"/>
  <c r="M45" i="5"/>
  <c r="M33" i="5"/>
  <c r="K42" i="5" s="1"/>
  <c r="M42" i="5" s="1"/>
  <c r="M49" i="5" l="1"/>
  <c r="M51" i="5" s="1"/>
  <c r="M52" i="5" s="1"/>
</calcChain>
</file>

<file path=xl/sharedStrings.xml><?xml version="1.0" encoding="utf-8"?>
<sst xmlns="http://schemas.openxmlformats.org/spreadsheetml/2006/main" count="112" uniqueCount="69">
  <si>
    <t>Rahmenfläche</t>
  </si>
  <si>
    <t>Wärmedurchg.</t>
  </si>
  <si>
    <t>x</t>
  </si>
  <si>
    <t>Glasfläche</t>
  </si>
  <si>
    <t>U-Wert Glas</t>
  </si>
  <si>
    <t>Perimeter Randv.</t>
  </si>
  <si>
    <t>sichtb. Rahmenfl.</t>
  </si>
  <si>
    <r>
      <t>A</t>
    </r>
    <r>
      <rPr>
        <vertAlign val="subscript"/>
        <sz val="9"/>
        <rFont val="Arial"/>
        <family val="2"/>
      </rPr>
      <t>fs</t>
    </r>
  </si>
  <si>
    <r>
      <t>U</t>
    </r>
    <r>
      <rPr>
        <vertAlign val="subscript"/>
        <sz val="9"/>
        <rFont val="Arial"/>
        <family val="2"/>
      </rPr>
      <t>fs</t>
    </r>
  </si>
  <si>
    <r>
      <t>A</t>
    </r>
    <r>
      <rPr>
        <vertAlign val="subscript"/>
        <sz val="9"/>
        <rFont val="Arial"/>
        <family val="2"/>
      </rPr>
      <t>fo</t>
    </r>
  </si>
  <si>
    <r>
      <t>A</t>
    </r>
    <r>
      <rPr>
        <vertAlign val="subscript"/>
        <sz val="9"/>
        <rFont val="Arial"/>
        <family val="2"/>
      </rPr>
      <t>fu</t>
    </r>
  </si>
  <si>
    <r>
      <t>U</t>
    </r>
    <r>
      <rPr>
        <vertAlign val="subscript"/>
        <sz val="9"/>
        <rFont val="Arial"/>
        <family val="2"/>
      </rPr>
      <t>fu</t>
    </r>
  </si>
  <si>
    <r>
      <t>A</t>
    </r>
    <r>
      <rPr>
        <vertAlign val="subscript"/>
        <sz val="9"/>
        <rFont val="Arial"/>
        <family val="2"/>
      </rPr>
      <t>fm</t>
    </r>
  </si>
  <si>
    <r>
      <t>U</t>
    </r>
    <r>
      <rPr>
        <vertAlign val="subscript"/>
        <sz val="9"/>
        <rFont val="Arial"/>
        <family val="2"/>
      </rPr>
      <t>fm</t>
    </r>
  </si>
  <si>
    <t>mm</t>
  </si>
  <si>
    <t>Firma:</t>
  </si>
  <si>
    <t>System:</t>
  </si>
  <si>
    <t>Rahmenbreite seitlich</t>
  </si>
  <si>
    <t>Rahmenbreite oben</t>
  </si>
  <si>
    <t>Rahmenbreite unten</t>
  </si>
  <si>
    <t>Breite Mittelpartie</t>
  </si>
  <si>
    <t>Ansichtsbreite seitlich</t>
  </si>
  <si>
    <t>Ansichtsbreite oben</t>
  </si>
  <si>
    <t>Ansichtsbreite unten</t>
  </si>
  <si>
    <t>Ansichtsbreite Mittelpartie</t>
  </si>
  <si>
    <t>Die Zwischenresultate und die Bilanz sind auf 3 Dezimalstellen anzugeben.</t>
  </si>
  <si>
    <r>
      <t>U</t>
    </r>
    <r>
      <rPr>
        <vertAlign val="subscript"/>
        <sz val="9"/>
        <rFont val="Arial"/>
        <family val="2"/>
      </rPr>
      <t>fo</t>
    </r>
  </si>
  <si>
    <t>:</t>
  </si>
  <si>
    <t>1.</t>
  </si>
  <si>
    <r>
      <t>Bestimmung des mittleren U</t>
    </r>
    <r>
      <rPr>
        <b/>
        <vertAlign val="subscript"/>
        <sz val="11"/>
        <rFont val="Arial"/>
        <family val="2"/>
      </rPr>
      <t>f</t>
    </r>
    <r>
      <rPr>
        <b/>
        <sz val="11"/>
        <rFont val="Arial"/>
        <family val="2"/>
      </rPr>
      <t xml:space="preserve"> - Wertes des Fensterrahmens</t>
    </r>
  </si>
  <si>
    <r>
      <t>Der Deklarierte U</t>
    </r>
    <r>
      <rPr>
        <vertAlign val="subscript"/>
        <sz val="8"/>
        <rFont val="Arial"/>
        <family val="2"/>
      </rPr>
      <t>w</t>
    </r>
    <r>
      <rPr>
        <sz val="8"/>
        <rFont val="Arial"/>
        <family val="2"/>
      </rPr>
      <t>-Wert ist auf 1 Dezimalstelle zu runden, bei Werten &lt;1,0 auf 2 Dezimalstellen.</t>
    </r>
  </si>
  <si>
    <t>Glastyp</t>
  </si>
  <si>
    <r>
      <t>Summe A</t>
    </r>
    <r>
      <rPr>
        <vertAlign val="subscript"/>
        <sz val="8"/>
        <rFont val="Arial"/>
        <family val="2"/>
      </rPr>
      <t>f</t>
    </r>
  </si>
  <si>
    <t>=</t>
  </si>
  <si>
    <r>
      <t>mittl. U</t>
    </r>
    <r>
      <rPr>
        <vertAlign val="subscript"/>
        <sz val="9"/>
        <rFont val="Arial"/>
        <family val="2"/>
      </rPr>
      <t>f</t>
    </r>
    <r>
      <rPr>
        <sz val="9"/>
        <rFont val="Arial"/>
        <family val="2"/>
      </rPr>
      <t xml:space="preserve"> Wert</t>
    </r>
  </si>
  <si>
    <r>
      <t>A</t>
    </r>
    <r>
      <rPr>
        <vertAlign val="subscript"/>
        <sz val="9"/>
        <rFont val="Arial"/>
        <family val="2"/>
      </rPr>
      <t>f,licht</t>
    </r>
  </si>
  <si>
    <r>
      <t>U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</si>
  <si>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g</t>
    </r>
  </si>
  <si>
    <r>
      <t>U</t>
    </r>
    <r>
      <rPr>
        <vertAlign val="subscript"/>
        <sz val="9"/>
        <rFont val="Arial"/>
        <family val="2"/>
      </rPr>
      <t>g</t>
    </r>
  </si>
  <si>
    <r>
      <t>y</t>
    </r>
    <r>
      <rPr>
        <vertAlign val="subscript"/>
        <sz val="9"/>
        <rFont val="Arial"/>
        <family val="2"/>
      </rPr>
      <t>g</t>
    </r>
    <r>
      <rPr>
        <sz val="9"/>
        <rFont val="Arial"/>
        <family val="2"/>
      </rPr>
      <t xml:space="preserve">-Wertes </t>
    </r>
  </si>
  <si>
    <r>
      <t>l</t>
    </r>
    <r>
      <rPr>
        <vertAlign val="subscript"/>
        <sz val="9"/>
        <rFont val="Arial"/>
        <family val="2"/>
      </rPr>
      <t>g</t>
    </r>
  </si>
  <si>
    <r>
      <t>y</t>
    </r>
    <r>
      <rPr>
        <vertAlign val="subscript"/>
        <sz val="9"/>
        <rFont val="Arial"/>
        <family val="2"/>
      </rPr>
      <t>g</t>
    </r>
  </si>
  <si>
    <t>(1)</t>
  </si>
  <si>
    <t>(2)</t>
  </si>
  <si>
    <r>
      <t>Summe A</t>
    </r>
    <r>
      <rPr>
        <vertAlign val="subscript"/>
        <sz val="8"/>
        <rFont val="Arial"/>
        <family val="2"/>
      </rPr>
      <t xml:space="preserve">f </t>
    </r>
    <r>
      <rPr>
        <sz val="8"/>
        <rFont val="Arial"/>
        <family val="2"/>
      </rPr>
      <t>x U</t>
    </r>
    <r>
      <rPr>
        <vertAlign val="subscript"/>
        <sz val="8"/>
        <rFont val="Arial"/>
        <family val="2"/>
      </rPr>
      <t>f</t>
    </r>
  </si>
  <si>
    <r>
      <t>mittlerer U</t>
    </r>
    <r>
      <rPr>
        <b/>
        <vertAlign val="subscript"/>
        <sz val="8"/>
        <rFont val="Arial"/>
        <family val="2"/>
      </rPr>
      <t>f</t>
    </r>
    <r>
      <rPr>
        <b/>
        <sz val="8"/>
        <rFont val="Arial"/>
        <family val="2"/>
      </rPr>
      <t>- Wert des Fensterrahmens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sz val="8"/>
        <rFont val="Arial"/>
        <family val="2"/>
      </rPr>
      <t xml:space="preserve"> (1)</t>
    </r>
  </si>
  <si>
    <t xml:space="preserve">bei einem Rahmenaussenmass von B x H: 1,75 x 1,30 m </t>
  </si>
  <si>
    <r>
      <t>U-Wert Fenster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</si>
  <si>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Deklarierter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- Wert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K) </t>
    </r>
    <r>
      <rPr>
        <sz val="7"/>
        <rFont val="Arial"/>
        <family val="2"/>
      </rPr>
      <t>(2)</t>
    </r>
    <r>
      <rPr>
        <b/>
        <sz val="7"/>
        <rFont val="Arial"/>
        <family val="2"/>
      </rPr>
      <t xml:space="preserve"> </t>
    </r>
  </si>
  <si>
    <r>
      <t>Summe</t>
    </r>
    <r>
      <rPr>
        <sz val="7"/>
        <rFont val="Arial"/>
        <family val="2"/>
      </rPr>
      <t xml:space="preserve"> (1)</t>
    </r>
  </si>
  <si>
    <r>
      <t>Mauerlichtmass A</t>
    </r>
    <r>
      <rPr>
        <vertAlign val="subscript"/>
        <sz val="8"/>
        <rFont val="Arial"/>
        <family val="2"/>
      </rPr>
      <t xml:space="preserve">w </t>
    </r>
    <r>
      <rPr>
        <sz val="7"/>
        <rFont val="Arial"/>
        <family val="2"/>
      </rPr>
      <t>(1)</t>
    </r>
  </si>
  <si>
    <r>
      <t>Rahmen</t>
    </r>
    <r>
      <rPr>
        <sz val="7"/>
        <rFont val="Arial"/>
        <family val="2"/>
      </rPr>
      <t xml:space="preserve"> (1)</t>
    </r>
  </si>
  <si>
    <r>
      <t>Glas</t>
    </r>
    <r>
      <rPr>
        <sz val="7"/>
        <rFont val="Arial"/>
        <family val="2"/>
      </rPr>
      <t xml:space="preserve"> (1)</t>
    </r>
  </si>
  <si>
    <r>
      <t>Randverbund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</si>
  <si>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Rahmen seitlich</t>
    </r>
    <r>
      <rPr>
        <sz val="7"/>
        <rFont val="Arial"/>
        <family val="2"/>
      </rPr>
      <t xml:space="preserve"> (1)</t>
    </r>
  </si>
  <si>
    <r>
      <t>Rahmen oben</t>
    </r>
    <r>
      <rPr>
        <sz val="7"/>
        <rFont val="Arial"/>
        <family val="2"/>
      </rPr>
      <t xml:space="preserve"> (1)</t>
    </r>
  </si>
  <si>
    <r>
      <t>Rahmen unten</t>
    </r>
    <r>
      <rPr>
        <sz val="7"/>
        <rFont val="Arial"/>
        <family val="2"/>
      </rPr>
      <t xml:space="preserve"> (1)</t>
    </r>
  </si>
  <si>
    <r>
      <t xml:space="preserve">Rahmen mitte </t>
    </r>
    <r>
      <rPr>
        <sz val="7"/>
        <rFont val="Arial"/>
        <family val="2"/>
      </rPr>
      <t>(1)</t>
    </r>
  </si>
  <si>
    <r>
      <t>bei einem Mauerlichtmass von A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B x H: 1,55 x 1,15 m </t>
    </r>
  </si>
  <si>
    <t>Glasanteil %</t>
  </si>
  <si>
    <r>
      <t>Glasfläche A</t>
    </r>
    <r>
      <rPr>
        <vertAlign val="subscript"/>
        <sz val="8.5"/>
        <rFont val="Arial"/>
        <family val="2"/>
      </rPr>
      <t>g</t>
    </r>
  </si>
  <si>
    <r>
      <t>Mauerlichtmass A</t>
    </r>
    <r>
      <rPr>
        <vertAlign val="subscript"/>
        <sz val="8.5"/>
        <rFont val="Arial"/>
        <family val="2"/>
      </rPr>
      <t>w</t>
    </r>
  </si>
  <si>
    <t>Beilage 4.1   Minergie - Fenster</t>
  </si>
  <si>
    <t>zum Reglement und Nachweisverfahren zur Vergabe des Minergie - Zertifikats für Minergie - Modul Fenster</t>
  </si>
  <si>
    <r>
      <t>Vorlage zur Berechnung des U</t>
    </r>
    <r>
      <rPr>
        <b/>
        <vertAlign val="subscript"/>
        <sz val="14"/>
        <rFont val="Arial"/>
        <family val="2"/>
      </rPr>
      <t>w</t>
    </r>
    <r>
      <rPr>
        <b/>
        <sz val="14"/>
        <rFont val="Arial"/>
        <family val="2"/>
      </rPr>
      <t>- Wertes</t>
    </r>
  </si>
  <si>
    <t>2.</t>
  </si>
  <si>
    <r>
      <t>Berechnung U</t>
    </r>
    <r>
      <rPr>
        <b/>
        <vertAlign val="subscript"/>
        <sz val="11"/>
        <rFont val="Arial"/>
        <family val="2"/>
      </rPr>
      <t>w</t>
    </r>
  </si>
  <si>
    <t>3.</t>
  </si>
  <si>
    <t>Berechnung des Glasanteils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</si>
</sst>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vertAlign val="sub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vertAlign val="subscript"/>
      <sz val="10"/>
      <name val="Arial"/>
      <family val="2"/>
    </font>
    <font>
      <sz val="9"/>
      <name val="Symbol"/>
      <family val="1"/>
      <charset val="2"/>
    </font>
    <font>
      <sz val="8.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bscript"/>
      <sz val="8.5"/>
      <name val="Arial"/>
      <family val="2"/>
    </font>
    <font>
      <b/>
      <sz val="14"/>
      <name val="Arial"/>
      <family val="2"/>
    </font>
    <font>
      <b/>
      <vertAlign val="subscript"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Border="1" applyProtection="1"/>
    <xf numFmtId="0" fontId="6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10" fillId="0" borderId="2" xfId="0" applyFont="1" applyBorder="1" applyProtection="1"/>
    <xf numFmtId="0" fontId="6" fillId="0" borderId="3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0" fillId="0" borderId="7" xfId="0" applyBorder="1" applyProtection="1"/>
    <xf numFmtId="0" fontId="1" fillId="0" borderId="0" xfId="0" applyFont="1" applyBorder="1" applyProtection="1"/>
    <xf numFmtId="0" fontId="0" fillId="0" borderId="8" xfId="0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1" fillId="0" borderId="9" xfId="0" applyFont="1" applyBorder="1" applyAlignment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164" fontId="0" fillId="0" borderId="19" xfId="0" applyNumberFormat="1" applyBorder="1" applyProtection="1"/>
    <xf numFmtId="0" fontId="0" fillId="0" borderId="20" xfId="0" applyBorder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165" fontId="4" fillId="0" borderId="15" xfId="0" applyNumberFormat="1" applyFont="1" applyFill="1" applyBorder="1" applyAlignment="1" applyProtection="1">
      <alignment horizontal="center"/>
    </xf>
    <xf numFmtId="165" fontId="4" fillId="0" borderId="20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6" fillId="0" borderId="15" xfId="0" applyFont="1" applyBorder="1" applyProtection="1"/>
    <xf numFmtId="0" fontId="7" fillId="0" borderId="0" xfId="0" applyFont="1" applyBorder="1" applyProtection="1"/>
    <xf numFmtId="0" fontId="3" fillId="0" borderId="7" xfId="0" applyFont="1" applyBorder="1" applyProtection="1"/>
    <xf numFmtId="0" fontId="2" fillId="0" borderId="7" xfId="0" applyFont="1" applyBorder="1" applyProtection="1"/>
    <xf numFmtId="0" fontId="0" fillId="0" borderId="21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49" fontId="7" fillId="0" borderId="22" xfId="0" applyNumberFormat="1" applyFont="1" applyBorder="1" applyAlignment="1" applyProtection="1">
      <alignment horizontal="left"/>
    </xf>
    <xf numFmtId="0" fontId="7" fillId="0" borderId="0" xfId="0" applyFont="1" applyFill="1" applyBorder="1" applyProtection="1"/>
    <xf numFmtId="0" fontId="6" fillId="2" borderId="5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10" fillId="0" borderId="1" xfId="0" applyFont="1" applyFill="1" applyBorder="1" applyProtection="1"/>
    <xf numFmtId="0" fontId="6" fillId="0" borderId="27" xfId="0" applyFont="1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left"/>
    </xf>
    <xf numFmtId="0" fontId="1" fillId="0" borderId="27" xfId="0" applyFont="1" applyFill="1" applyBorder="1" applyAlignment="1" applyProtection="1">
      <alignment horizontal="left"/>
    </xf>
    <xf numFmtId="0" fontId="1" fillId="0" borderId="28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29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right"/>
    </xf>
    <xf numFmtId="164" fontId="0" fillId="0" borderId="19" xfId="0" applyNumberFormat="1" applyFill="1" applyBorder="1" applyProtection="1"/>
    <xf numFmtId="0" fontId="6" fillId="0" borderId="5" xfId="0" applyFont="1" applyFill="1" applyBorder="1" applyAlignment="1" applyProtection="1">
      <alignment horizontal="center"/>
    </xf>
    <xf numFmtId="164" fontId="1" fillId="0" borderId="35" xfId="0" applyNumberFormat="1" applyFont="1" applyFill="1" applyBorder="1" applyAlignment="1" applyProtection="1">
      <alignment horizontal="center"/>
    </xf>
    <xf numFmtId="165" fontId="6" fillId="0" borderId="35" xfId="0" applyNumberFormat="1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>
      <alignment horizontal="center"/>
    </xf>
    <xf numFmtId="164" fontId="6" fillId="0" borderId="35" xfId="0" applyNumberFormat="1" applyFont="1" applyFill="1" applyBorder="1" applyAlignment="1" applyProtection="1">
      <alignment horizontal="center"/>
    </xf>
    <xf numFmtId="0" fontId="6" fillId="0" borderId="36" xfId="0" applyFont="1" applyFill="1" applyBorder="1" applyAlignment="1" applyProtection="1">
      <alignment horizontal="center"/>
    </xf>
    <xf numFmtId="164" fontId="5" fillId="0" borderId="19" xfId="0" applyNumberFormat="1" applyFont="1" applyFill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</xf>
    <xf numFmtId="164" fontId="5" fillId="0" borderId="37" xfId="0" applyNumberFormat="1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37" xfId="0" applyFont="1" applyBorder="1" applyProtection="1"/>
    <xf numFmtId="164" fontId="5" fillId="0" borderId="34" xfId="0" applyNumberFormat="1" applyFont="1" applyFill="1" applyBorder="1" applyAlignment="1" applyProtection="1">
      <alignment horizontal="center"/>
    </xf>
    <xf numFmtId="164" fontId="5" fillId="0" borderId="24" xfId="0" applyNumberFormat="1" applyFont="1" applyBorder="1" applyAlignment="1" applyProtection="1">
      <alignment horizontal="center"/>
    </xf>
    <xf numFmtId="164" fontId="5" fillId="0" borderId="37" xfId="0" applyNumberFormat="1" applyFont="1" applyFill="1" applyBorder="1" applyAlignment="1" applyProtection="1">
      <alignment horizontal="center"/>
    </xf>
    <xf numFmtId="0" fontId="4" fillId="3" borderId="4" xfId="0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4" fillId="3" borderId="26" xfId="0" applyFont="1" applyFill="1" applyBorder="1" applyProtection="1">
      <protection locked="0"/>
    </xf>
    <xf numFmtId="164" fontId="15" fillId="3" borderId="26" xfId="0" applyNumberFormat="1" applyFont="1" applyFill="1" applyBorder="1" applyAlignment="1" applyProtection="1">
      <alignment horizontal="center"/>
      <protection locked="0"/>
    </xf>
    <xf numFmtId="165" fontId="4" fillId="3" borderId="26" xfId="0" applyNumberFormat="1" applyFont="1" applyFill="1" applyBorder="1" applyAlignment="1" applyProtection="1">
      <alignment horizontal="center"/>
      <protection locked="0"/>
    </xf>
    <xf numFmtId="164" fontId="4" fillId="3" borderId="26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Protection="1"/>
    <xf numFmtId="0" fontId="1" fillId="0" borderId="32" xfId="0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0" fillId="0" borderId="28" xfId="0" applyFill="1" applyBorder="1" applyProtection="1"/>
    <xf numFmtId="0" fontId="11" fillId="0" borderId="30" xfId="0" applyFont="1" applyBorder="1" applyAlignment="1" applyProtection="1">
      <alignment horizontal="center" vertical="center"/>
    </xf>
    <xf numFmtId="164" fontId="6" fillId="4" borderId="33" xfId="0" applyNumberFormat="1" applyFont="1" applyFill="1" applyBorder="1" applyAlignment="1" applyProtection="1">
      <alignment horizontal="center"/>
    </xf>
    <xf numFmtId="164" fontId="6" fillId="5" borderId="34" xfId="0" applyNumberFormat="1" applyFont="1" applyFill="1" applyBorder="1" applyAlignment="1" applyProtection="1">
      <alignment horizontal="center"/>
    </xf>
    <xf numFmtId="164" fontId="6" fillId="5" borderId="24" xfId="0" applyNumberFormat="1" applyFont="1" applyFill="1" applyBorder="1" applyAlignment="1" applyProtection="1">
      <alignment horizontal="center"/>
    </xf>
    <xf numFmtId="164" fontId="4" fillId="6" borderId="24" xfId="0" applyNumberFormat="1" applyFont="1" applyFill="1" applyBorder="1" applyAlignment="1" applyProtection="1">
      <alignment horizontal="center"/>
    </xf>
    <xf numFmtId="165" fontId="4" fillId="7" borderId="24" xfId="0" applyNumberFormat="1" applyFont="1" applyFill="1" applyBorder="1" applyAlignment="1" applyProtection="1">
      <alignment horizontal="center"/>
    </xf>
    <xf numFmtId="166" fontId="4" fillId="7" borderId="34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0" fillId="0" borderId="8" xfId="0" applyFill="1" applyBorder="1" applyProtection="1"/>
    <xf numFmtId="0" fontId="1" fillId="0" borderId="8" xfId="0" applyFont="1" applyFill="1" applyBorder="1" applyProtection="1"/>
    <xf numFmtId="0" fontId="11" fillId="0" borderId="8" xfId="0" applyFont="1" applyFill="1" applyBorder="1" applyProtection="1"/>
    <xf numFmtId="0" fontId="0" fillId="0" borderId="7" xfId="0" applyFill="1" applyBorder="1" applyProtection="1"/>
    <xf numFmtId="0" fontId="1" fillId="0" borderId="7" xfId="0" applyFont="1" applyFill="1" applyBorder="1" applyProtection="1"/>
    <xf numFmtId="0" fontId="11" fillId="0" borderId="48" xfId="0" applyFont="1" applyFill="1" applyBorder="1" applyProtection="1"/>
    <xf numFmtId="0" fontId="0" fillId="0" borderId="48" xfId="0" applyFill="1" applyBorder="1" applyProtection="1"/>
    <xf numFmtId="0" fontId="1" fillId="0" borderId="48" xfId="0" applyFont="1" applyFill="1" applyBorder="1" applyProtection="1"/>
    <xf numFmtId="165" fontId="4" fillId="0" borderId="49" xfId="0" applyNumberFormat="1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166" fontId="4" fillId="0" borderId="34" xfId="0" applyNumberFormat="1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/>
    <xf numFmtId="0" fontId="11" fillId="0" borderId="28" xfId="0" applyFont="1" applyFill="1" applyBorder="1" applyAlignment="1" applyProtection="1"/>
    <xf numFmtId="164" fontId="6" fillId="5" borderId="13" xfId="0" applyNumberFormat="1" applyFont="1" applyFill="1" applyBorder="1" applyAlignment="1" applyProtection="1">
      <alignment horizontal="center"/>
    </xf>
    <xf numFmtId="164" fontId="5" fillId="5" borderId="33" xfId="0" applyNumberFormat="1" applyFont="1" applyFill="1" applyBorder="1" applyAlignment="1" applyProtection="1">
      <alignment horizontal="center"/>
    </xf>
    <xf numFmtId="164" fontId="5" fillId="5" borderId="24" xfId="0" applyNumberFormat="1" applyFont="1" applyFill="1" applyBorder="1" applyAlignment="1" applyProtection="1">
      <alignment horizontal="center"/>
    </xf>
    <xf numFmtId="164" fontId="6" fillId="4" borderId="26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22" fillId="0" borderId="0" xfId="0" applyFont="1" applyProtection="1"/>
    <xf numFmtId="0" fontId="2" fillId="0" borderId="0" xfId="0" applyFont="1" applyProtection="1"/>
    <xf numFmtId="0" fontId="1" fillId="0" borderId="8" xfId="0" applyFont="1" applyBorder="1" applyProtection="1"/>
    <xf numFmtId="0" fontId="1" fillId="0" borderId="21" xfId="0" applyFont="1" applyBorder="1" applyProtection="1"/>
    <xf numFmtId="0" fontId="1" fillId="0" borderId="7" xfId="0" applyFont="1" applyBorder="1" applyProtection="1"/>
    <xf numFmtId="0" fontId="1" fillId="0" borderId="14" xfId="0" applyFont="1" applyBorder="1" applyProtection="1"/>
    <xf numFmtId="0" fontId="1" fillId="0" borderId="22" xfId="0" applyFont="1" applyBorder="1" applyProtection="1"/>
    <xf numFmtId="0" fontId="1" fillId="0" borderId="15" xfId="0" applyFont="1" applyBorder="1" applyProtection="1"/>
    <xf numFmtId="49" fontId="4" fillId="0" borderId="22" xfId="0" applyNumberFormat="1" applyFont="1" applyBorder="1" applyAlignment="1" applyProtection="1">
      <alignment horizontal="left"/>
    </xf>
    <xf numFmtId="0" fontId="7" fillId="0" borderId="22" xfId="0" applyFont="1" applyBorder="1" applyProtection="1"/>
    <xf numFmtId="0" fontId="7" fillId="0" borderId="0" xfId="0" applyFont="1" applyBorder="1" applyProtection="1"/>
    <xf numFmtId="0" fontId="0" fillId="0" borderId="22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4" fontId="6" fillId="5" borderId="13" xfId="0" applyNumberFormat="1" applyFont="1" applyFill="1" applyBorder="1" applyAlignment="1" applyProtection="1">
      <alignment horizontal="center"/>
    </xf>
    <xf numFmtId="0" fontId="6" fillId="5" borderId="28" xfId="0" applyFont="1" applyFill="1" applyBorder="1" applyAlignment="1" applyProtection="1">
      <alignment horizontal="center"/>
    </xf>
    <xf numFmtId="164" fontId="6" fillId="5" borderId="12" xfId="0" applyNumberFormat="1" applyFont="1" applyFill="1" applyBorder="1" applyAlignment="1" applyProtection="1">
      <alignment horizontal="center"/>
    </xf>
    <xf numFmtId="164" fontId="6" fillId="5" borderId="35" xfId="0" applyNumberFormat="1" applyFont="1" applyFill="1" applyBorder="1" applyAlignment="1" applyProtection="1">
      <alignment horizontal="center"/>
    </xf>
    <xf numFmtId="0" fontId="10" fillId="0" borderId="38" xfId="0" applyFont="1" applyBorder="1" applyProtection="1"/>
    <xf numFmtId="0" fontId="10" fillId="0" borderId="9" xfId="0" applyFont="1" applyBorder="1" applyProtection="1"/>
    <xf numFmtId="0" fontId="11" fillId="0" borderId="13" xfId="0" applyFont="1" applyBorder="1" applyProtection="1"/>
    <xf numFmtId="0" fontId="11" fillId="0" borderId="10" xfId="0" applyFont="1" applyBorder="1" applyProtection="1"/>
    <xf numFmtId="0" fontId="11" fillId="0" borderId="39" xfId="0" applyFont="1" applyBorder="1" applyAlignment="1" applyProtection="1">
      <alignment vertical="center"/>
    </xf>
    <xf numFmtId="0" fontId="11" fillId="0" borderId="40" xfId="0" applyFont="1" applyBorder="1" applyAlignment="1" applyProtection="1">
      <alignment vertical="center"/>
    </xf>
    <xf numFmtId="0" fontId="18" fillId="0" borderId="31" xfId="0" applyFont="1" applyBorder="1" applyAlignment="1" applyProtection="1">
      <alignment vertical="center"/>
    </xf>
    <xf numFmtId="0" fontId="18" fillId="0" borderId="32" xfId="0" applyFont="1" applyBorder="1" applyAlignment="1" applyProtection="1">
      <alignment vertical="center"/>
    </xf>
    <xf numFmtId="0" fontId="10" fillId="0" borderId="41" xfId="0" applyFont="1" applyBorder="1" applyProtection="1"/>
    <xf numFmtId="0" fontId="10" fillId="0" borderId="42" xfId="0" applyFont="1" applyBorder="1" applyProtection="1"/>
    <xf numFmtId="0" fontId="6" fillId="0" borderId="43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164" fontId="6" fillId="0" borderId="12" xfId="0" applyNumberFormat="1" applyFont="1" applyFill="1" applyBorder="1" applyAlignment="1" applyProtection="1">
      <alignment horizontal="center"/>
    </xf>
    <xf numFmtId="164" fontId="6" fillId="0" borderId="35" xfId="0" applyNumberFormat="1" applyFont="1" applyFill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0" xfId="0" applyFont="1" applyBorder="1" applyProtection="1"/>
    <xf numFmtId="0" fontId="1" fillId="0" borderId="10" xfId="0" applyFont="1" applyBorder="1" applyProtection="1"/>
    <xf numFmtId="0" fontId="11" fillId="0" borderId="10" xfId="0" applyFont="1" applyBorder="1" applyAlignment="1" applyProtection="1">
      <alignment horizontal="right"/>
    </xf>
    <xf numFmtId="0" fontId="11" fillId="0" borderId="28" xfId="0" applyFont="1" applyBorder="1" applyAlignment="1" applyProtection="1">
      <alignment horizontal="right"/>
    </xf>
    <xf numFmtId="0" fontId="18" fillId="0" borderId="13" xfId="0" applyFont="1" applyFill="1" applyBorder="1" applyProtection="1"/>
    <xf numFmtId="0" fontId="18" fillId="0" borderId="28" xfId="0" applyFont="1" applyFill="1" applyBorder="1" applyProtection="1"/>
    <xf numFmtId="0" fontId="6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10" fillId="0" borderId="27" xfId="0" applyFont="1" applyBorder="1" applyProtection="1"/>
    <xf numFmtId="0" fontId="1" fillId="0" borderId="39" xfId="0" applyFont="1" applyBorder="1" applyAlignment="1" applyProtection="1">
      <alignment vertical="center"/>
    </xf>
    <xf numFmtId="0" fontId="10" fillId="0" borderId="40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164" fontId="6" fillId="4" borderId="12" xfId="0" applyNumberFormat="1" applyFont="1" applyFill="1" applyBorder="1" applyAlignment="1" applyProtection="1">
      <alignment horizontal="center"/>
    </xf>
    <xf numFmtId="164" fontId="6" fillId="4" borderId="35" xfId="0" applyNumberFormat="1" applyFont="1" applyFill="1" applyBorder="1" applyAlignment="1" applyProtection="1">
      <alignment horizontal="center"/>
    </xf>
    <xf numFmtId="0" fontId="10" fillId="0" borderId="38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164" fontId="1" fillId="0" borderId="10" xfId="0" applyNumberFormat="1" applyFont="1" applyBorder="1" applyAlignment="1" applyProtection="1">
      <alignment horizontal="left"/>
    </xf>
    <xf numFmtId="0" fontId="11" fillId="0" borderId="28" xfId="0" applyFont="1" applyBorder="1" applyProtection="1"/>
    <xf numFmtId="0" fontId="11" fillId="0" borderId="9" xfId="0" applyFont="1" applyBorder="1" applyProtection="1"/>
    <xf numFmtId="0" fontId="4" fillId="3" borderId="44" xfId="0" applyFont="1" applyFill="1" applyBorder="1" applyProtection="1">
      <protection locked="0"/>
    </xf>
    <xf numFmtId="0" fontId="4" fillId="3" borderId="45" xfId="0" applyFont="1" applyFill="1" applyBorder="1" applyProtection="1">
      <protection locked="0"/>
    </xf>
    <xf numFmtId="0" fontId="11" fillId="0" borderId="41" xfId="0" applyFont="1" applyBorder="1" applyAlignment="1" applyProtection="1">
      <alignment vertical="center"/>
    </xf>
    <xf numFmtId="0" fontId="11" fillId="0" borderId="4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39" xfId="0" applyFont="1" applyBorder="1" applyProtection="1"/>
    <xf numFmtId="0" fontId="10" fillId="0" borderId="40" xfId="0" applyFont="1" applyBorder="1" applyProtection="1"/>
    <xf numFmtId="0" fontId="1" fillId="3" borderId="46" xfId="0" applyFont="1" applyFill="1" applyBorder="1" applyProtection="1">
      <protection locked="0"/>
    </xf>
    <xf numFmtId="0" fontId="1" fillId="3" borderId="47" xfId="0" applyFont="1" applyFill="1" applyBorder="1" applyProtection="1">
      <protection locked="0"/>
    </xf>
    <xf numFmtId="0" fontId="10" fillId="0" borderId="39" xfId="0" applyFont="1" applyBorder="1" applyAlignment="1" applyProtection="1"/>
    <xf numFmtId="0" fontId="10" fillId="0" borderId="40" xfId="0" applyFont="1" applyBorder="1" applyAlignment="1" applyProtection="1"/>
    <xf numFmtId="0" fontId="6" fillId="0" borderId="38" xfId="0" applyFont="1" applyBorder="1" applyAlignment="1" applyProtection="1"/>
    <xf numFmtId="0" fontId="6" fillId="0" borderId="27" xfId="0" applyFont="1" applyBorder="1" applyAlignment="1" applyProtection="1"/>
  </cellXfs>
  <cellStyles count="1">
    <cellStyle name="Standard" xfId="0" builtinId="0"/>
  </cellStyles>
  <dxfs count="1"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85725</xdr:rowOff>
    </xdr:from>
    <xdr:to>
      <xdr:col>4</xdr:col>
      <xdr:colOff>0</xdr:colOff>
      <xdr:row>28</xdr:row>
      <xdr:rowOff>95250</xdr:rowOff>
    </xdr:to>
    <xdr:pic>
      <xdr:nvPicPr>
        <xdr:cNvPr id="1193" name="Picture 23">
          <a:extLst>
            <a:ext uri="{FF2B5EF4-FFF2-40B4-BE49-F238E27FC236}">
              <a16:creationId xmlns:a16="http://schemas.microsoft.com/office/drawing/2014/main" id="{043DCC47-11D7-4F7A-9236-5C79561B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784"/>
        <a:stretch>
          <a:fillRect/>
        </a:stretch>
      </xdr:blipFill>
      <xdr:spPr bwMode="auto">
        <a:xfrm>
          <a:off x="219075" y="2047875"/>
          <a:ext cx="23526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19050</xdr:rowOff>
    </xdr:from>
    <xdr:to>
      <xdr:col>4</xdr:col>
      <xdr:colOff>19050</xdr:colOff>
      <xdr:row>47</xdr:row>
      <xdr:rowOff>123825</xdr:rowOff>
    </xdr:to>
    <xdr:pic>
      <xdr:nvPicPr>
        <xdr:cNvPr id="1194" name="Picture 24">
          <a:extLst>
            <a:ext uri="{FF2B5EF4-FFF2-40B4-BE49-F238E27FC236}">
              <a16:creationId xmlns:a16="http://schemas.microsoft.com/office/drawing/2014/main" id="{3FA1B409-5F8D-4823-BBB0-7639B519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87"/>
        <a:stretch>
          <a:fillRect/>
        </a:stretch>
      </xdr:blipFill>
      <xdr:spPr bwMode="auto">
        <a:xfrm>
          <a:off x="238125" y="5143500"/>
          <a:ext cx="23526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view="pageBreakPreview" topLeftCell="A13" zoomScaleNormal="100" zoomScaleSheetLayoutView="100" workbookViewId="0">
      <selection activeCell="D49" sqref="D49:D52"/>
    </sheetView>
  </sheetViews>
  <sheetFormatPr baseColWidth="10" defaultRowHeight="12.75" x14ac:dyDescent="0.2"/>
  <cols>
    <col min="1" max="1" width="3.28515625" style="37" customWidth="1"/>
    <col min="2" max="2" width="8.42578125" style="3" customWidth="1"/>
    <col min="3" max="3" width="15.42578125" style="3" customWidth="1"/>
    <col min="4" max="4" width="11.42578125" style="3" customWidth="1"/>
    <col min="5" max="5" width="5.42578125" style="3" customWidth="1"/>
    <col min="6" max="6" width="11.85546875" style="3" customWidth="1"/>
    <col min="7" max="7" width="2.28515625" style="3" customWidth="1"/>
    <col min="8" max="8" width="7.28515625" style="3" customWidth="1"/>
    <col min="9" max="9" width="5.28515625" style="3" customWidth="1"/>
    <col min="10" max="10" width="2.28515625" style="3" customWidth="1"/>
    <col min="11" max="11" width="11.85546875" style="3" customWidth="1"/>
    <col min="12" max="12" width="3.5703125" style="3" customWidth="1"/>
    <col min="13" max="13" width="13.42578125" style="3" customWidth="1"/>
    <col min="14" max="14" width="11.42578125" style="3"/>
    <col min="15" max="15" width="13.5703125" style="3" bestFit="1" customWidth="1"/>
    <col min="16" max="16384" width="11.42578125" style="3"/>
  </cols>
  <sheetData>
    <row r="1" spans="1:14" s="116" customFormat="1" ht="9.9499999999999993" customHeight="1" x14ac:dyDescent="0.2"/>
    <row r="2" spans="1:14" ht="18" x14ac:dyDescent="0.25">
      <c r="A2" s="117" t="s">
        <v>62</v>
      </c>
      <c r="B2" s="118"/>
      <c r="C2" s="118"/>
      <c r="D2" s="118"/>
      <c r="E2" s="118"/>
      <c r="F2" s="118"/>
    </row>
    <row r="3" spans="1:14" s="16" customFormat="1" x14ac:dyDescent="0.2">
      <c r="A3" s="16" t="s">
        <v>63</v>
      </c>
    </row>
    <row r="4" spans="1:14" s="116" customFormat="1" ht="8.1" customHeight="1" x14ac:dyDescent="0.2">
      <c r="N4" s="16"/>
    </row>
    <row r="5" spans="1:14" ht="21" x14ac:dyDescent="0.35">
      <c r="A5" s="117" t="s">
        <v>64</v>
      </c>
      <c r="B5" s="118"/>
      <c r="C5" s="118"/>
      <c r="D5" s="118"/>
      <c r="E5" s="118"/>
      <c r="F5" s="118"/>
      <c r="N5" s="16"/>
    </row>
    <row r="6" spans="1:14" s="116" customFormat="1" ht="8.1" customHeight="1" thickBo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6"/>
    </row>
    <row r="7" spans="1:14" s="116" customFormat="1" ht="8.1" customHeight="1" x14ac:dyDescent="0.2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16"/>
    </row>
    <row r="8" spans="1:14" ht="16.5" customHeight="1" x14ac:dyDescent="0.25">
      <c r="A8" s="126" t="s">
        <v>15</v>
      </c>
      <c r="B8" s="127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  <c r="N8" s="16"/>
    </row>
    <row r="9" spans="1:14" s="116" customFormat="1" ht="8.1" customHeight="1" x14ac:dyDescent="0.2">
      <c r="A9" s="12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4"/>
      <c r="N9" s="16"/>
    </row>
    <row r="10" spans="1:14" ht="16.5" customHeight="1" x14ac:dyDescent="0.2">
      <c r="A10" s="128"/>
      <c r="B10" s="129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7"/>
      <c r="N10" s="16"/>
    </row>
    <row r="11" spans="1:14" s="116" customFormat="1" ht="8.1" customHeight="1" x14ac:dyDescent="0.2">
      <c r="A11" s="12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4"/>
      <c r="N11" s="16"/>
    </row>
    <row r="12" spans="1:14" ht="16.5" customHeight="1" x14ac:dyDescent="0.2">
      <c r="A12" s="128"/>
      <c r="B12" s="129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7"/>
      <c r="N12" s="16"/>
    </row>
    <row r="13" spans="1:14" ht="8.1" customHeight="1" x14ac:dyDescent="0.2">
      <c r="A13" s="3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9"/>
      <c r="N13" s="16"/>
    </row>
    <row r="14" spans="1:14" ht="16.5" customHeight="1" x14ac:dyDescent="0.25">
      <c r="A14" s="126" t="s">
        <v>16</v>
      </c>
      <c r="B14" s="127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7"/>
      <c r="N14" s="16"/>
    </row>
    <row r="15" spans="1:14" ht="13.9" customHeight="1" thickBot="1" x14ac:dyDescent="0.25">
      <c r="A15" s="3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4"/>
    </row>
    <row r="16" spans="1:14" ht="8.1" customHeight="1" x14ac:dyDescent="0.25">
      <c r="A16" s="34"/>
      <c r="B16" s="32"/>
      <c r="C16" s="33"/>
      <c r="D16" s="33"/>
      <c r="E16" s="33"/>
      <c r="F16" s="33"/>
      <c r="G16" s="33"/>
      <c r="H16" s="33"/>
      <c r="I16" s="33"/>
      <c r="J16" s="11"/>
      <c r="K16" s="11"/>
      <c r="L16" s="11"/>
      <c r="M16" s="18"/>
    </row>
    <row r="17" spans="1:13" ht="15" customHeight="1" x14ac:dyDescent="0.3">
      <c r="A17" s="38" t="s">
        <v>28</v>
      </c>
      <c r="B17" s="31" t="s">
        <v>29</v>
      </c>
      <c r="C17" s="4"/>
      <c r="D17" s="4"/>
      <c r="E17" s="4"/>
      <c r="F17" s="4"/>
      <c r="G17" s="4"/>
      <c r="H17" s="4"/>
      <c r="I17" s="4"/>
      <c r="J17" s="1"/>
      <c r="K17" s="1"/>
      <c r="L17" s="1"/>
      <c r="M17" s="19"/>
    </row>
    <row r="18" spans="1:13" ht="8.1" customHeight="1" x14ac:dyDescent="0.2">
      <c r="A18" s="35"/>
      <c r="B18" s="26"/>
      <c r="C18" s="1"/>
      <c r="D18" s="12"/>
      <c r="E18" s="1"/>
      <c r="F18" s="29"/>
      <c r="G18" s="2"/>
      <c r="H18" s="2"/>
      <c r="I18" s="2"/>
      <c r="J18" s="2"/>
      <c r="K18" s="2"/>
      <c r="L18" s="2"/>
      <c r="M18" s="30"/>
    </row>
    <row r="19" spans="1:13" ht="15" customHeight="1" x14ac:dyDescent="0.2">
      <c r="A19" s="35"/>
      <c r="B19" s="1"/>
      <c r="C19" s="1"/>
      <c r="D19" s="1"/>
      <c r="E19" s="1"/>
      <c r="F19" s="15" t="s">
        <v>46</v>
      </c>
      <c r="G19" s="1"/>
      <c r="H19" s="1"/>
      <c r="I19" s="1"/>
      <c r="J19" s="1"/>
      <c r="K19" s="1"/>
      <c r="L19" s="1"/>
      <c r="M19" s="19"/>
    </row>
    <row r="20" spans="1:13" ht="8.1" customHeight="1" x14ac:dyDescent="0.2">
      <c r="A20" s="3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9"/>
    </row>
    <row r="21" spans="1:13" ht="13.9" customHeight="1" x14ac:dyDescent="0.2">
      <c r="A21" s="35"/>
      <c r="B21" s="1"/>
      <c r="C21" s="1"/>
      <c r="D21" s="1"/>
      <c r="E21" s="1"/>
      <c r="F21" s="178" t="s">
        <v>0</v>
      </c>
      <c r="G21" s="179"/>
      <c r="H21" s="178" t="s">
        <v>0</v>
      </c>
      <c r="I21" s="179"/>
      <c r="J21" s="5"/>
      <c r="K21" s="5" t="s">
        <v>1</v>
      </c>
      <c r="L21" s="42"/>
      <c r="M21" s="21"/>
    </row>
    <row r="22" spans="1:13" ht="13.9" customHeight="1" x14ac:dyDescent="0.2">
      <c r="A22" s="35"/>
      <c r="B22" s="1"/>
      <c r="C22" s="1"/>
      <c r="D22" s="1"/>
      <c r="E22" s="1"/>
      <c r="F22" s="134"/>
      <c r="G22" s="157"/>
      <c r="H22" s="180"/>
      <c r="I22" s="181"/>
      <c r="J22" s="6"/>
      <c r="K22" s="41"/>
      <c r="L22" s="43"/>
      <c r="M22" s="22"/>
    </row>
    <row r="23" spans="1:13" ht="13.9" customHeight="1" x14ac:dyDescent="0.25">
      <c r="A23" s="35"/>
      <c r="B23" s="1"/>
      <c r="C23" s="1"/>
      <c r="D23" s="1"/>
      <c r="E23" s="1"/>
      <c r="F23" s="158" t="s">
        <v>54</v>
      </c>
      <c r="G23" s="159"/>
      <c r="H23" s="160" t="s">
        <v>7</v>
      </c>
      <c r="I23" s="161"/>
      <c r="J23" s="7" t="s">
        <v>2</v>
      </c>
      <c r="K23" s="7" t="s">
        <v>8</v>
      </c>
      <c r="L23" s="88" t="s">
        <v>33</v>
      </c>
      <c r="M23" s="23"/>
    </row>
    <row r="24" spans="1:13" ht="13.9" customHeight="1" x14ac:dyDescent="0.2">
      <c r="A24" s="35"/>
      <c r="B24" s="1"/>
      <c r="C24" s="1"/>
      <c r="D24" s="1"/>
      <c r="E24" s="1"/>
      <c r="F24" s="164"/>
      <c r="G24" s="165"/>
      <c r="H24" s="162">
        <f>ROUND((1.3-D31/1000-D32/1000)*D30/1000*2,3)</f>
        <v>0</v>
      </c>
      <c r="I24" s="163"/>
      <c r="J24" s="8" t="s">
        <v>2</v>
      </c>
      <c r="K24" s="84">
        <v>0</v>
      </c>
      <c r="L24" s="68" t="s">
        <v>33</v>
      </c>
      <c r="M24" s="92">
        <f>ROUND(H24*K24,3)</f>
        <v>0</v>
      </c>
    </row>
    <row r="25" spans="1:13" ht="13.9" customHeight="1" x14ac:dyDescent="0.25">
      <c r="A25" s="35"/>
      <c r="B25" s="1"/>
      <c r="C25" s="1"/>
      <c r="D25" s="1"/>
      <c r="E25" s="1"/>
      <c r="F25" s="158" t="s">
        <v>55</v>
      </c>
      <c r="G25" s="159"/>
      <c r="H25" s="160" t="s">
        <v>9</v>
      </c>
      <c r="I25" s="161"/>
      <c r="J25" s="9" t="s">
        <v>2</v>
      </c>
      <c r="K25" s="7" t="s">
        <v>26</v>
      </c>
      <c r="L25" s="88" t="s">
        <v>33</v>
      </c>
      <c r="M25" s="66"/>
    </row>
    <row r="26" spans="1:13" ht="13.9" customHeight="1" x14ac:dyDescent="0.2">
      <c r="A26" s="35"/>
      <c r="B26" s="1"/>
      <c r="C26" s="1"/>
      <c r="D26" s="1"/>
      <c r="E26" s="1"/>
      <c r="F26" s="134"/>
      <c r="G26" s="157"/>
      <c r="H26" s="162">
        <f>ROUND(1.75*D31/1000,3)</f>
        <v>0</v>
      </c>
      <c r="I26" s="163"/>
      <c r="J26" s="10" t="s">
        <v>2</v>
      </c>
      <c r="K26" s="84">
        <v>0</v>
      </c>
      <c r="L26" s="68" t="s">
        <v>33</v>
      </c>
      <c r="M26" s="92">
        <f>ROUND(H26*K26,3)</f>
        <v>0</v>
      </c>
    </row>
    <row r="27" spans="1:13" ht="13.9" customHeight="1" x14ac:dyDescent="0.25">
      <c r="A27" s="35"/>
      <c r="B27" s="1"/>
      <c r="C27" s="1"/>
      <c r="D27" s="1"/>
      <c r="E27" s="1"/>
      <c r="F27" s="174" t="s">
        <v>56</v>
      </c>
      <c r="G27" s="175"/>
      <c r="H27" s="160" t="s">
        <v>10</v>
      </c>
      <c r="I27" s="161"/>
      <c r="J27" s="7" t="s">
        <v>2</v>
      </c>
      <c r="K27" s="7" t="s">
        <v>11</v>
      </c>
      <c r="L27" s="88" t="s">
        <v>33</v>
      </c>
      <c r="M27" s="66"/>
    </row>
    <row r="28" spans="1:13" ht="13.9" customHeight="1" x14ac:dyDescent="0.2">
      <c r="A28" s="35"/>
      <c r="B28" s="1"/>
      <c r="C28" s="1"/>
      <c r="D28" s="1"/>
      <c r="E28" s="1"/>
      <c r="F28" s="134"/>
      <c r="G28" s="157"/>
      <c r="H28" s="162">
        <f>ROUND(1.75*D32/1000,3)</f>
        <v>0</v>
      </c>
      <c r="I28" s="163"/>
      <c r="J28" s="40" t="s">
        <v>2</v>
      </c>
      <c r="K28" s="84">
        <v>0</v>
      </c>
      <c r="L28" s="68" t="s">
        <v>33</v>
      </c>
      <c r="M28" s="92">
        <f>ROUND(H28*K28,3)</f>
        <v>0</v>
      </c>
    </row>
    <row r="29" spans="1:13" ht="13.9" customHeight="1" x14ac:dyDescent="0.25">
      <c r="A29" s="35"/>
      <c r="B29" s="1"/>
      <c r="C29" s="1"/>
      <c r="D29" s="1"/>
      <c r="E29" s="1"/>
      <c r="F29" s="158" t="s">
        <v>57</v>
      </c>
      <c r="G29" s="159"/>
      <c r="H29" s="160" t="s">
        <v>12</v>
      </c>
      <c r="I29" s="161"/>
      <c r="J29" s="9" t="s">
        <v>2</v>
      </c>
      <c r="K29" s="7" t="s">
        <v>13</v>
      </c>
      <c r="L29" s="88" t="s">
        <v>33</v>
      </c>
      <c r="M29" s="66"/>
    </row>
    <row r="30" spans="1:13" ht="13.9" customHeight="1" x14ac:dyDescent="0.2">
      <c r="A30" s="35"/>
      <c r="B30" s="12" t="s">
        <v>17</v>
      </c>
      <c r="C30" s="1"/>
      <c r="D30" s="81">
        <v>0</v>
      </c>
      <c r="E30" s="12" t="s">
        <v>14</v>
      </c>
      <c r="F30" s="134"/>
      <c r="G30" s="157"/>
      <c r="H30" s="162">
        <f>ROUND((1.3-D31/1000-D32/1000)*D33/1000,3)</f>
        <v>0</v>
      </c>
      <c r="I30" s="163"/>
      <c r="J30" s="40" t="s">
        <v>2</v>
      </c>
      <c r="K30" s="84">
        <v>0</v>
      </c>
      <c r="L30" s="68" t="s">
        <v>33</v>
      </c>
      <c r="M30" s="92">
        <f>ROUND(H30*K30,3)</f>
        <v>0</v>
      </c>
    </row>
    <row r="31" spans="1:13" ht="13.9" customHeight="1" x14ac:dyDescent="0.2">
      <c r="A31" s="35"/>
      <c r="B31" s="12" t="s">
        <v>18</v>
      </c>
      <c r="C31" s="1"/>
      <c r="D31" s="82">
        <v>0</v>
      </c>
      <c r="E31" s="12" t="s">
        <v>14</v>
      </c>
      <c r="F31" s="173" t="s">
        <v>32</v>
      </c>
      <c r="G31" s="149"/>
      <c r="H31" s="132">
        <f>SUM(H24:I30)</f>
        <v>0</v>
      </c>
      <c r="I31" s="133"/>
      <c r="J31" s="9"/>
      <c r="K31" s="49" t="s">
        <v>44</v>
      </c>
      <c r="L31" s="60" t="s">
        <v>33</v>
      </c>
      <c r="M31" s="93">
        <f>SUM(M24:M30)</f>
        <v>0</v>
      </c>
    </row>
    <row r="32" spans="1:13" ht="13.9" customHeight="1" x14ac:dyDescent="0.2">
      <c r="A32" s="35"/>
      <c r="B32" s="12" t="s">
        <v>19</v>
      </c>
      <c r="C32" s="1"/>
      <c r="D32" s="82">
        <v>0</v>
      </c>
      <c r="E32" s="12" t="s">
        <v>14</v>
      </c>
      <c r="F32" s="148"/>
      <c r="G32" s="149"/>
      <c r="H32" s="166"/>
      <c r="I32" s="166"/>
      <c r="J32" s="48"/>
      <c r="K32" s="62" t="s">
        <v>32</v>
      </c>
      <c r="L32" s="61" t="s">
        <v>33</v>
      </c>
      <c r="M32" s="94">
        <f>H31</f>
        <v>0</v>
      </c>
    </row>
    <row r="33" spans="1:15" ht="13.9" customHeight="1" x14ac:dyDescent="0.2">
      <c r="A33" s="35"/>
      <c r="B33" s="26" t="s">
        <v>20</v>
      </c>
      <c r="C33" s="1"/>
      <c r="D33" s="83">
        <v>0</v>
      </c>
      <c r="E33" s="12" t="s">
        <v>14</v>
      </c>
      <c r="F33" s="136" t="s">
        <v>45</v>
      </c>
      <c r="G33" s="137"/>
      <c r="H33" s="137"/>
      <c r="I33" s="137"/>
      <c r="J33" s="137"/>
      <c r="K33" s="137"/>
      <c r="L33" s="167"/>
      <c r="M33" s="95" t="e">
        <f>ROUND(M31/M32,3)</f>
        <v>#DIV/0!</v>
      </c>
    </row>
    <row r="34" spans="1:15" ht="13.9" customHeight="1" thickBot="1" x14ac:dyDescent="0.25">
      <c r="A34" s="36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4"/>
    </row>
    <row r="35" spans="1:15" ht="8.1" customHeight="1" x14ac:dyDescent="0.2">
      <c r="A35" s="3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8"/>
    </row>
    <row r="36" spans="1:15" ht="15" customHeight="1" x14ac:dyDescent="0.3">
      <c r="A36" s="38" t="s">
        <v>65</v>
      </c>
      <c r="B36" s="31" t="s">
        <v>66</v>
      </c>
      <c r="C36" s="25"/>
      <c r="D36" s="1"/>
      <c r="E36" s="1"/>
      <c r="F36" s="39" t="s">
        <v>31</v>
      </c>
      <c r="G36" s="169"/>
      <c r="H36" s="169"/>
      <c r="I36" s="169"/>
      <c r="J36" s="169"/>
      <c r="K36" s="169"/>
      <c r="L36" s="169"/>
      <c r="M36" s="170"/>
    </row>
    <row r="37" spans="1:15" ht="8.1" customHeight="1" x14ac:dyDescent="0.2">
      <c r="A37" s="35"/>
      <c r="B37" s="26"/>
      <c r="C37" s="1"/>
      <c r="D37" s="12"/>
      <c r="E37" s="1"/>
      <c r="F37" s="29"/>
      <c r="G37" s="2"/>
      <c r="H37" s="2"/>
      <c r="I37" s="2"/>
      <c r="J37" s="2"/>
      <c r="K37" s="2"/>
      <c r="L37" s="2"/>
      <c r="M37" s="30"/>
    </row>
    <row r="38" spans="1:15" ht="15" customHeight="1" x14ac:dyDescent="0.3">
      <c r="A38" s="38"/>
      <c r="B38" s="1"/>
      <c r="C38" s="1"/>
      <c r="D38" s="1"/>
      <c r="E38" s="1"/>
      <c r="F38" s="15" t="s">
        <v>58</v>
      </c>
      <c r="G38" s="1"/>
      <c r="H38" s="1"/>
      <c r="I38" s="1"/>
      <c r="J38" s="1"/>
      <c r="K38" s="1"/>
      <c r="L38" s="1"/>
      <c r="M38" s="19"/>
    </row>
    <row r="39" spans="1:15" ht="8.1" customHeight="1" x14ac:dyDescent="0.2">
      <c r="A39" s="35"/>
      <c r="B39" s="1"/>
      <c r="C39" s="1"/>
      <c r="D39" s="1"/>
      <c r="E39" s="1"/>
      <c r="F39" s="168"/>
      <c r="G39" s="168"/>
      <c r="H39" s="17"/>
      <c r="I39" s="17"/>
      <c r="J39" s="45"/>
      <c r="K39" s="45"/>
      <c r="L39" s="46"/>
      <c r="M39" s="20"/>
    </row>
    <row r="40" spans="1:15" ht="13.9" customHeight="1" x14ac:dyDescent="0.25">
      <c r="A40" s="35"/>
      <c r="B40" s="15"/>
      <c r="C40" s="1"/>
      <c r="D40" s="1"/>
      <c r="E40" s="1"/>
      <c r="F40" s="171" t="s">
        <v>51</v>
      </c>
      <c r="G40" s="172"/>
      <c r="H40" s="140" t="s">
        <v>6</v>
      </c>
      <c r="I40" s="141"/>
      <c r="J40" s="63"/>
      <c r="K40" s="10" t="s">
        <v>34</v>
      </c>
      <c r="L40" s="52"/>
      <c r="M40" s="74"/>
    </row>
    <row r="41" spans="1:15" ht="13.9" customHeight="1" x14ac:dyDescent="0.25">
      <c r="A41" s="35"/>
      <c r="B41" s="1"/>
      <c r="C41" s="1"/>
      <c r="D41" s="1"/>
      <c r="E41" s="1"/>
      <c r="F41" s="142"/>
      <c r="G41" s="143"/>
      <c r="H41" s="144" t="s">
        <v>35</v>
      </c>
      <c r="I41" s="145"/>
      <c r="J41" s="53" t="s">
        <v>2</v>
      </c>
      <c r="K41" s="53" t="s">
        <v>36</v>
      </c>
      <c r="L41" s="72" t="s">
        <v>33</v>
      </c>
      <c r="M41" s="75"/>
    </row>
    <row r="42" spans="1:15" ht="13.9" customHeight="1" x14ac:dyDescent="0.2">
      <c r="A42" s="35"/>
      <c r="B42" s="1"/>
      <c r="C42" s="1"/>
      <c r="D42" s="1"/>
      <c r="E42" s="1"/>
      <c r="F42" s="134"/>
      <c r="G42" s="157"/>
      <c r="H42" s="132">
        <f>(1.55*(D50/1000+D51/1000))+((1.15-D50/1000-D51/1000)*(D49/1000*2+D52/1000))</f>
        <v>0</v>
      </c>
      <c r="I42" s="133"/>
      <c r="J42" s="67" t="s">
        <v>2</v>
      </c>
      <c r="K42" s="115" t="e">
        <f>M33</f>
        <v>#DIV/0!</v>
      </c>
      <c r="L42" s="71" t="s">
        <v>33</v>
      </c>
      <c r="M42" s="113" t="e">
        <f>ROUND(H42*K42,3)</f>
        <v>#DIV/0!</v>
      </c>
    </row>
    <row r="43" spans="1:15" ht="13.9" customHeight="1" x14ac:dyDescent="0.2">
      <c r="A43" s="35"/>
      <c r="B43" s="1"/>
      <c r="C43" s="1"/>
      <c r="D43" s="1"/>
      <c r="E43" s="1"/>
      <c r="F43" s="138" t="s">
        <v>52</v>
      </c>
      <c r="G43" s="139"/>
      <c r="H43" s="155" t="s">
        <v>3</v>
      </c>
      <c r="I43" s="156"/>
      <c r="J43" s="64" t="s">
        <v>2</v>
      </c>
      <c r="K43" s="64" t="s">
        <v>4</v>
      </c>
      <c r="L43" s="55" t="s">
        <v>33</v>
      </c>
      <c r="M43" s="76"/>
    </row>
    <row r="44" spans="1:15" ht="13.9" customHeight="1" x14ac:dyDescent="0.25">
      <c r="A44" s="35"/>
      <c r="B44" s="1"/>
      <c r="C44" s="1"/>
      <c r="D44" s="1"/>
      <c r="E44" s="1"/>
      <c r="F44" s="142"/>
      <c r="G44" s="143"/>
      <c r="H44" s="144" t="s">
        <v>37</v>
      </c>
      <c r="I44" s="145"/>
      <c r="J44" s="53" t="s">
        <v>2</v>
      </c>
      <c r="K44" s="53" t="s">
        <v>38</v>
      </c>
      <c r="L44" s="72" t="s">
        <v>33</v>
      </c>
      <c r="M44" s="77"/>
    </row>
    <row r="45" spans="1:15" ht="13.9" customHeight="1" x14ac:dyDescent="0.2">
      <c r="A45" s="35"/>
      <c r="B45" s="1"/>
      <c r="C45" s="1"/>
      <c r="D45" s="1"/>
      <c r="E45" s="1"/>
      <c r="F45" s="134"/>
      <c r="G45" s="157"/>
      <c r="H45" s="132">
        <f>1.55*1.15-H42</f>
        <v>1.7825</v>
      </c>
      <c r="I45" s="133"/>
      <c r="J45" s="10" t="s">
        <v>2</v>
      </c>
      <c r="K45" s="85">
        <v>0</v>
      </c>
      <c r="L45" s="69" t="s">
        <v>33</v>
      </c>
      <c r="M45" s="114">
        <f>ROUND(H45*K45,3)</f>
        <v>0</v>
      </c>
    </row>
    <row r="46" spans="1:15" ht="13.9" customHeight="1" x14ac:dyDescent="0.25">
      <c r="A46" s="35"/>
      <c r="B46" s="1"/>
      <c r="C46" s="1"/>
      <c r="D46" s="1"/>
      <c r="E46" s="1"/>
      <c r="F46" s="138" t="s">
        <v>53</v>
      </c>
      <c r="G46" s="139"/>
      <c r="H46" s="140" t="s">
        <v>5</v>
      </c>
      <c r="I46" s="141"/>
      <c r="J46" s="54" t="s">
        <v>2</v>
      </c>
      <c r="K46" s="56" t="s">
        <v>39</v>
      </c>
      <c r="L46" s="58" t="s">
        <v>33</v>
      </c>
      <c r="M46" s="73"/>
      <c r="O46" s="16"/>
    </row>
    <row r="47" spans="1:15" ht="13.9" customHeight="1" x14ac:dyDescent="0.25">
      <c r="A47" s="35"/>
      <c r="B47" s="1"/>
      <c r="C47" s="1"/>
      <c r="D47" s="1"/>
      <c r="E47" s="1"/>
      <c r="F47" s="142"/>
      <c r="G47" s="143"/>
      <c r="H47" s="144" t="s">
        <v>40</v>
      </c>
      <c r="I47" s="145"/>
      <c r="J47" s="53" t="s">
        <v>2</v>
      </c>
      <c r="K47" s="57" t="s">
        <v>41</v>
      </c>
      <c r="L47" s="72" t="s">
        <v>33</v>
      </c>
      <c r="M47" s="80"/>
    </row>
    <row r="48" spans="1:15" ht="13.9" customHeight="1" x14ac:dyDescent="0.2">
      <c r="A48" s="35"/>
      <c r="B48" s="1"/>
      <c r="C48" s="1"/>
      <c r="D48" s="1"/>
      <c r="E48" s="1"/>
      <c r="F48" s="146"/>
      <c r="G48" s="147"/>
      <c r="H48" s="132">
        <f>(4*(1.15-D50/1000-D51/1000))+2*(1.55-(2*D49/1000+D52/1000))</f>
        <v>7.6999999999999993</v>
      </c>
      <c r="I48" s="133"/>
      <c r="J48" s="8" t="s">
        <v>2</v>
      </c>
      <c r="K48" s="86">
        <v>0</v>
      </c>
      <c r="L48" s="70" t="s">
        <v>33</v>
      </c>
      <c r="M48" s="113">
        <f>ROUND(H48*K48,3)</f>
        <v>0</v>
      </c>
    </row>
    <row r="49" spans="1:15" ht="13.9" customHeight="1" x14ac:dyDescent="0.2">
      <c r="A49" s="35"/>
      <c r="B49" s="12" t="s">
        <v>21</v>
      </c>
      <c r="C49" s="1"/>
      <c r="D49" s="81"/>
      <c r="E49" s="12" t="s">
        <v>14</v>
      </c>
      <c r="F49" s="148"/>
      <c r="G49" s="149"/>
      <c r="H49" s="150"/>
      <c r="I49" s="150"/>
      <c r="J49" s="59"/>
      <c r="K49" s="59" t="s">
        <v>49</v>
      </c>
      <c r="L49" s="51"/>
      <c r="M49" s="78" t="e">
        <f>SUM(M42:M48)</f>
        <v>#DIV/0!</v>
      </c>
    </row>
    <row r="50" spans="1:15" ht="13.9" customHeight="1" x14ac:dyDescent="0.2">
      <c r="A50" s="35"/>
      <c r="B50" s="12" t="s">
        <v>22</v>
      </c>
      <c r="C50" s="1"/>
      <c r="D50" s="82"/>
      <c r="E50" s="12" t="s">
        <v>14</v>
      </c>
      <c r="F50" s="134"/>
      <c r="G50" s="135"/>
      <c r="H50" s="44"/>
      <c r="I50" s="17"/>
      <c r="J50" s="1"/>
      <c r="K50" s="46" t="s">
        <v>50</v>
      </c>
      <c r="L50" s="50"/>
      <c r="M50" s="79">
        <f>ROUND(1.15*1.55,3)</f>
        <v>1.7829999999999999</v>
      </c>
    </row>
    <row r="51" spans="1:15" ht="13.9" customHeight="1" x14ac:dyDescent="0.2">
      <c r="A51" s="35"/>
      <c r="B51" s="12" t="s">
        <v>23</v>
      </c>
      <c r="C51" s="1"/>
      <c r="D51" s="82"/>
      <c r="E51" s="12" t="s">
        <v>14</v>
      </c>
      <c r="F51" s="136" t="s">
        <v>47</v>
      </c>
      <c r="G51" s="137"/>
      <c r="H51" s="137"/>
      <c r="I51" s="137"/>
      <c r="J51" s="137"/>
      <c r="K51" s="151"/>
      <c r="L51" s="152"/>
      <c r="M51" s="95" t="e">
        <f>ROUND(M49/M50,3)</f>
        <v>#DIV/0!</v>
      </c>
    </row>
    <row r="52" spans="1:15" ht="13.9" customHeight="1" x14ac:dyDescent="0.2">
      <c r="A52" s="35"/>
      <c r="B52" s="12" t="s">
        <v>24</v>
      </c>
      <c r="C52" s="1"/>
      <c r="D52" s="83"/>
      <c r="E52" s="12" t="s">
        <v>14</v>
      </c>
      <c r="F52" s="136" t="s">
        <v>48</v>
      </c>
      <c r="G52" s="137"/>
      <c r="H52" s="137"/>
      <c r="I52" s="137"/>
      <c r="J52" s="137"/>
      <c r="K52" s="151"/>
      <c r="L52" s="152"/>
      <c r="M52" s="96" t="e">
        <f>ROUND(M51,2)</f>
        <v>#DIV/0!</v>
      </c>
      <c r="O52" s="87"/>
    </row>
    <row r="53" spans="1:15" ht="8.1" customHeight="1" thickBot="1" x14ac:dyDescent="0.25">
      <c r="A53" s="35"/>
      <c r="B53" s="1"/>
      <c r="C53" s="25"/>
      <c r="D53" s="26">
        <v>0</v>
      </c>
      <c r="E53" s="25"/>
      <c r="F53" s="98"/>
      <c r="G53" s="25"/>
      <c r="H53" s="25"/>
      <c r="I53" s="98"/>
      <c r="J53" s="26"/>
      <c r="K53" s="26"/>
      <c r="L53" s="26"/>
      <c r="M53" s="27"/>
    </row>
    <row r="54" spans="1:15" ht="8.1" customHeight="1" x14ac:dyDescent="0.2">
      <c r="A54" s="34"/>
      <c r="B54" s="11"/>
      <c r="C54" s="102"/>
      <c r="D54" s="103"/>
      <c r="E54" s="102"/>
      <c r="F54" s="104"/>
      <c r="G54" s="105"/>
      <c r="H54" s="105"/>
      <c r="I54" s="104"/>
      <c r="J54" s="106"/>
      <c r="K54" s="106"/>
      <c r="L54" s="106"/>
      <c r="M54" s="107"/>
    </row>
    <row r="55" spans="1:15" ht="13.9" customHeight="1" x14ac:dyDescent="0.2">
      <c r="A55" s="125" t="s">
        <v>67</v>
      </c>
      <c r="B55" s="14" t="s">
        <v>68</v>
      </c>
      <c r="C55" s="25"/>
      <c r="D55" s="25"/>
      <c r="E55" s="25"/>
      <c r="F55" s="89" t="s">
        <v>59</v>
      </c>
      <c r="G55" s="90"/>
      <c r="H55" s="153" t="s">
        <v>60</v>
      </c>
      <c r="I55" s="154"/>
      <c r="J55" s="91" t="s">
        <v>27</v>
      </c>
      <c r="K55" s="153" t="s">
        <v>61</v>
      </c>
      <c r="L55" s="154"/>
      <c r="M55" s="109"/>
    </row>
    <row r="56" spans="1:15" ht="13.9" customHeight="1" x14ac:dyDescent="0.2">
      <c r="A56" s="125"/>
      <c r="B56" s="14"/>
      <c r="C56" s="25"/>
      <c r="D56" s="25"/>
      <c r="E56" s="25"/>
      <c r="F56" s="110"/>
      <c r="G56" s="111"/>
      <c r="H56" s="130">
        <f>H45</f>
        <v>1.7825</v>
      </c>
      <c r="I56" s="131"/>
      <c r="J56" s="91" t="s">
        <v>27</v>
      </c>
      <c r="K56" s="112">
        <f>M50</f>
        <v>1.7829999999999999</v>
      </c>
      <c r="L56" s="108" t="s">
        <v>33</v>
      </c>
      <c r="M56" s="97">
        <f>H56/K56</f>
        <v>0.99971957375210319</v>
      </c>
    </row>
    <row r="57" spans="1:15" ht="8.1" customHeight="1" thickBot="1" x14ac:dyDescent="0.25">
      <c r="A57" s="36"/>
      <c r="B57" s="13"/>
      <c r="C57" s="99"/>
      <c r="D57" s="100"/>
      <c r="E57" s="99"/>
      <c r="F57" s="101"/>
      <c r="G57" s="99"/>
      <c r="H57" s="99"/>
      <c r="I57" s="101"/>
      <c r="J57" s="100"/>
      <c r="K57" s="100"/>
      <c r="L57" s="100"/>
      <c r="M57" s="28"/>
    </row>
    <row r="58" spans="1:15" ht="8.1" customHeight="1" x14ac:dyDescent="0.2">
      <c r="A58" s="35"/>
      <c r="B58" s="1"/>
      <c r="C58" s="25"/>
      <c r="D58" s="26"/>
      <c r="E58" s="25"/>
      <c r="F58" s="98"/>
      <c r="G58" s="25"/>
      <c r="H58" s="25"/>
      <c r="I58" s="98"/>
      <c r="J58" s="26"/>
      <c r="K58" s="26"/>
      <c r="L58" s="26"/>
      <c r="M58" s="27"/>
    </row>
    <row r="59" spans="1:15" s="16" customFormat="1" ht="13.5" customHeight="1" x14ac:dyDescent="0.2">
      <c r="A59" s="65" t="s">
        <v>42</v>
      </c>
      <c r="B59" s="12" t="s">
        <v>25</v>
      </c>
      <c r="C59" s="15"/>
      <c r="D59" s="15"/>
      <c r="E59" s="15"/>
      <c r="F59" s="14"/>
      <c r="G59" s="14"/>
      <c r="H59" s="15"/>
      <c r="I59" s="14"/>
      <c r="J59" s="15"/>
      <c r="K59" s="15"/>
      <c r="L59" s="15"/>
      <c r="M59" s="27"/>
    </row>
    <row r="60" spans="1:15" s="16" customFormat="1" ht="13.5" customHeight="1" x14ac:dyDescent="0.2">
      <c r="A60" s="65" t="s">
        <v>43</v>
      </c>
      <c r="B60" s="12" t="s">
        <v>30</v>
      </c>
      <c r="C60" s="15"/>
      <c r="D60" s="15"/>
      <c r="E60" s="15"/>
      <c r="F60" s="14"/>
      <c r="G60" s="14"/>
      <c r="H60" s="14"/>
      <c r="I60" s="14"/>
      <c r="J60" s="15"/>
      <c r="K60" s="15"/>
      <c r="L60" s="15"/>
      <c r="M60" s="27"/>
    </row>
    <row r="61" spans="1:15" s="16" customFormat="1" ht="13.5" customHeight="1" x14ac:dyDescent="0.2">
      <c r="A61" s="65"/>
      <c r="B61" s="12"/>
      <c r="C61" s="15"/>
      <c r="D61" s="15"/>
      <c r="E61" s="15"/>
      <c r="F61" s="14"/>
      <c r="G61" s="14"/>
      <c r="H61" s="14"/>
      <c r="I61" s="14"/>
      <c r="J61" s="15"/>
      <c r="K61" s="15"/>
      <c r="L61" s="15"/>
      <c r="M61" s="27"/>
    </row>
    <row r="62" spans="1:15" ht="8.1" customHeight="1" thickBot="1" x14ac:dyDescent="0.25">
      <c r="A62" s="36"/>
      <c r="B62" s="13"/>
      <c r="C62" s="99"/>
      <c r="D62" s="100"/>
      <c r="E62" s="99"/>
      <c r="F62" s="101"/>
      <c r="G62" s="99"/>
      <c r="H62" s="99"/>
      <c r="I62" s="101"/>
      <c r="J62" s="100"/>
      <c r="K62" s="100"/>
      <c r="L62" s="100"/>
      <c r="M62" s="28"/>
    </row>
    <row r="63" spans="1:15" ht="8.1" customHeight="1" x14ac:dyDescent="0.2">
      <c r="A63" s="4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</sheetData>
  <sheetProtection algorithmName="SHA-512" hashValue="E9cyFf4hNuKysRHi1q+IQ5I8nJDGckBXYthQH/rIyz7bgKp5reh1VkrKOi6dDpbj5VTJXdX4sgwmg/VTknD3wQ==" saltValue="LjAXWQEE/sBFtbpVVDZTKw==" spinCount="100000" sheet="1" selectLockedCells="1"/>
  <mergeCells count="63">
    <mergeCell ref="F28:G28"/>
    <mergeCell ref="H28:I28"/>
    <mergeCell ref="F27:G27"/>
    <mergeCell ref="H27:I27"/>
    <mergeCell ref="C8:M8"/>
    <mergeCell ref="F25:G25"/>
    <mergeCell ref="H25:I25"/>
    <mergeCell ref="F26:G26"/>
    <mergeCell ref="H26:I26"/>
    <mergeCell ref="C12:M12"/>
    <mergeCell ref="C14:M14"/>
    <mergeCell ref="F21:G21"/>
    <mergeCell ref="H21:I21"/>
    <mergeCell ref="C10:M10"/>
    <mergeCell ref="F22:G22"/>
    <mergeCell ref="H22:I22"/>
    <mergeCell ref="F23:G23"/>
    <mergeCell ref="H23:I23"/>
    <mergeCell ref="F24:G24"/>
    <mergeCell ref="H24:I24"/>
    <mergeCell ref="F42:G42"/>
    <mergeCell ref="H42:I42"/>
    <mergeCell ref="F32:G32"/>
    <mergeCell ref="H32:I32"/>
    <mergeCell ref="F33:L33"/>
    <mergeCell ref="F39:G39"/>
    <mergeCell ref="G36:M36"/>
    <mergeCell ref="F40:G40"/>
    <mergeCell ref="H40:I40"/>
    <mergeCell ref="F41:G41"/>
    <mergeCell ref="H41:I41"/>
    <mergeCell ref="F31:G31"/>
    <mergeCell ref="H31:I31"/>
    <mergeCell ref="F29:G29"/>
    <mergeCell ref="H29:I29"/>
    <mergeCell ref="F30:G30"/>
    <mergeCell ref="H30:I30"/>
    <mergeCell ref="H43:I43"/>
    <mergeCell ref="F44:G44"/>
    <mergeCell ref="H44:I44"/>
    <mergeCell ref="F45:G45"/>
    <mergeCell ref="H45:I45"/>
    <mergeCell ref="K51:L51"/>
    <mergeCell ref="F52:J52"/>
    <mergeCell ref="K52:L52"/>
    <mergeCell ref="H55:I55"/>
    <mergeCell ref="K55:L55"/>
    <mergeCell ref="A8:B8"/>
    <mergeCell ref="A10:B10"/>
    <mergeCell ref="A12:B12"/>
    <mergeCell ref="A14:B14"/>
    <mergeCell ref="H56:I56"/>
    <mergeCell ref="H48:I48"/>
    <mergeCell ref="F50:G50"/>
    <mergeCell ref="F51:J51"/>
    <mergeCell ref="F46:G46"/>
    <mergeCell ref="H46:I46"/>
    <mergeCell ref="F47:G47"/>
    <mergeCell ref="H47:I47"/>
    <mergeCell ref="F48:G48"/>
    <mergeCell ref="F49:G49"/>
    <mergeCell ref="H49:I49"/>
    <mergeCell ref="F43:G43"/>
  </mergeCells>
  <conditionalFormatting sqref="M52">
    <cfRule type="cellIs" dxfId="0" priority="76" operator="lessThan">
      <formula>1</formula>
    </cfRule>
  </conditionalFormatting>
  <pageMargins left="0.6692913385826772" right="0.31496062992125984" top="0.35072916666666665" bottom="0.51181102362204722" header="0.35433070866141736" footer="0.15748031496062992"/>
  <pageSetup paperSize="9" scale="91" fitToHeight="4" orientation="portrait" r:id="rId1"/>
  <headerFooter alignWithMargins="0">
    <oddFooter>&amp;L&amp;9
Ausgabe 2021&amp;CMinergie-Reglement Beilage 4.1&amp;R&amp;9&amp;P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76EDBBAFF7B540A327CB36AE8024B5" ma:contentTypeVersion="12" ma:contentTypeDescription="Create a new document." ma:contentTypeScope="" ma:versionID="502936e4db12d7fac080ac1d7471e108">
  <xsd:schema xmlns:xsd="http://www.w3.org/2001/XMLSchema" xmlns:xs="http://www.w3.org/2001/XMLSchema" xmlns:p="http://schemas.microsoft.com/office/2006/metadata/properties" xmlns:ns2="300bae7f-f79e-4b1f-a2e4-56929b56c90a" xmlns:ns3="3b657480-e322-4358-bc81-753c3e84b339" targetNamespace="http://schemas.microsoft.com/office/2006/metadata/properties" ma:root="true" ma:fieldsID="c4ed8848557c03e51fd53252a7f6ba6b" ns2:_="" ns3:_="">
    <xsd:import namespace="300bae7f-f79e-4b1f-a2e4-56929b56c90a"/>
    <xsd:import namespace="3b657480-e322-4358-bc81-753c3e84b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bae7f-f79e-4b1f-a2e4-56929b56c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e5610a4-3844-45a1-9f73-3cd9021be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57480-e322-4358-bc81-753c3e84b3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b48b7f3-52bc-4137-b96a-72545c958d72}" ma:internalName="TaxCatchAll" ma:showField="CatchAllData" ma:web="3b657480-e322-4358-bc81-753c3e84b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08B0E-2045-4680-8A60-0BB936DB1050}"/>
</file>

<file path=customXml/itemProps2.xml><?xml version="1.0" encoding="utf-8"?>
<ds:datastoreItem xmlns:ds="http://schemas.openxmlformats.org/officeDocument/2006/customXml" ds:itemID="{D125350A-0A93-4171-8A04-D6ABE912A94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Berechnung Fenster</vt:lpstr>
      <vt:lpstr>'Berechnung Fenster'!Druckbereich</vt:lpstr>
      <vt:lpstr>'Berechnung Fenster'!Print_Area</vt:lpstr>
    </vt:vector>
  </TitlesOfParts>
  <Company>fensterinform.gmbh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Uw-Wert Berechnung</dc:title>
  <dc:creator>Josef Knill</dc:creator>
  <cp:lastModifiedBy>Ubald Haering</cp:lastModifiedBy>
  <cp:lastPrinted>2022-05-06T12:09:59Z</cp:lastPrinted>
  <dcterms:created xsi:type="dcterms:W3CDTF">2003-07-21T13:30:28Z</dcterms:created>
  <dcterms:modified xsi:type="dcterms:W3CDTF">2022-05-10T09:28:35Z</dcterms:modified>
</cp:coreProperties>
</file>