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bald.haering.CORP\Documents\3 SZFF\0 Minergie Fenster\"/>
    </mc:Choice>
  </mc:AlternateContent>
  <xr:revisionPtr revIDLastSave="0" documentId="8_{B0A0E3D4-C59B-458B-8C80-44767B1C0E2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erechnung HS" sheetId="5" r:id="rId1"/>
  </sheets>
  <definedNames>
    <definedName name="_xlnm.Print_Area" localSheetId="0">'Berechnung HS'!$A$1:$N$67</definedName>
    <definedName name="Print_Area" localSheetId="0">'Berechnung HS'!$B$3:$N$67</definedName>
  </definedNames>
  <calcPr calcId="191029"/>
  <customWorkbookViews>
    <customWorkbookView name="BRUDIN - Persönliche Ansicht" guid="{735AA8D8-DB4C-488D-8977-84BAE7148552}" mergeInterval="0" personalView="1" maximized="1" xWindow="1" yWindow="1" windowWidth="1916" windowHeight="86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2" i="5" l="1"/>
  <c r="N56" i="5"/>
  <c r="N27" i="5"/>
  <c r="I35" i="5"/>
  <c r="N35" i="5" s="1"/>
  <c r="I33" i="5"/>
  <c r="N33" i="5" s="1"/>
  <c r="I31" i="5"/>
  <c r="N31" i="5" s="1"/>
  <c r="I29" i="5"/>
  <c r="N29" i="5" s="1"/>
  <c r="I27" i="5"/>
  <c r="I25" i="5"/>
  <c r="N25" i="5" s="1"/>
  <c r="I23" i="5"/>
  <c r="N23" i="5" s="1"/>
  <c r="Q52" i="5"/>
  <c r="I49" i="5" s="1"/>
  <c r="Q51" i="5"/>
  <c r="I48" i="5" s="1"/>
  <c r="Q55" i="5"/>
  <c r="I53" i="5" s="1"/>
  <c r="Q54" i="5"/>
  <c r="I52" i="5" s="1"/>
  <c r="I54" i="5" l="1"/>
  <c r="N54" i="5" s="1"/>
  <c r="N36" i="5"/>
  <c r="I50" i="5"/>
  <c r="Q49" i="5"/>
  <c r="I46" i="5" s="1"/>
  <c r="I36" i="5"/>
  <c r="N37" i="5" s="1"/>
  <c r="N50" i="5" l="1"/>
  <c r="I62" i="5"/>
  <c r="N62" i="5" s="1"/>
  <c r="N38" i="5"/>
  <c r="L46" i="5" s="1"/>
  <c r="N46" i="5" s="1"/>
  <c r="N55" i="5" s="1"/>
  <c r="N57" i="5" s="1"/>
  <c r="N58" i="5" s="1"/>
</calcChain>
</file>

<file path=xl/sharedStrings.xml><?xml version="1.0" encoding="utf-8"?>
<sst xmlns="http://schemas.openxmlformats.org/spreadsheetml/2006/main" count="155" uniqueCount="101">
  <si>
    <t>Rahmenfläche</t>
  </si>
  <si>
    <t>Wärmedurchg.</t>
  </si>
  <si>
    <t>x</t>
  </si>
  <si>
    <t>sichtb. Rahmenfl.</t>
  </si>
  <si>
    <t>mm</t>
  </si>
  <si>
    <t>Firma:</t>
  </si>
  <si>
    <t>System:</t>
  </si>
  <si>
    <t>Die Zwischenresultate und die Bilanz sind auf 3 Dezimalstellen anzugeben.</t>
  </si>
  <si>
    <t>:</t>
  </si>
  <si>
    <t>1.</t>
  </si>
  <si>
    <r>
      <t>Der Deklarierte U</t>
    </r>
    <r>
      <rPr>
        <vertAlign val="subscript"/>
        <sz val="8"/>
        <rFont val="Arial"/>
        <family val="2"/>
      </rPr>
      <t>w</t>
    </r>
    <r>
      <rPr>
        <sz val="8"/>
        <rFont val="Arial"/>
        <family val="2"/>
      </rPr>
      <t>-Wert ist auf 1 Dezimalstelle zu runden, bei Werten &lt;1,0 auf 2 Dezimalstellen.</t>
    </r>
  </si>
  <si>
    <r>
      <t>Summe A</t>
    </r>
    <r>
      <rPr>
        <vertAlign val="subscript"/>
        <sz val="8"/>
        <rFont val="Arial"/>
        <family val="2"/>
      </rPr>
      <t>f</t>
    </r>
  </si>
  <si>
    <t>=</t>
  </si>
  <si>
    <r>
      <t>mittl. U</t>
    </r>
    <r>
      <rPr>
        <vertAlign val="subscript"/>
        <sz val="9"/>
        <rFont val="Arial"/>
        <family val="2"/>
      </rPr>
      <t>f</t>
    </r>
    <r>
      <rPr>
        <sz val="9"/>
        <rFont val="Arial"/>
        <family val="2"/>
      </rPr>
      <t xml:space="preserve"> Wert</t>
    </r>
  </si>
  <si>
    <r>
      <t>A</t>
    </r>
    <r>
      <rPr>
        <vertAlign val="subscript"/>
        <sz val="9"/>
        <rFont val="Arial"/>
        <family val="2"/>
      </rPr>
      <t>f,licht</t>
    </r>
  </si>
  <si>
    <r>
      <t>U</t>
    </r>
    <r>
      <rPr>
        <vertAlign val="subscript"/>
        <sz val="9"/>
        <rFont val="Arial"/>
        <family val="2"/>
      </rPr>
      <t>f</t>
    </r>
  </si>
  <si>
    <r>
      <t>y</t>
    </r>
    <r>
      <rPr>
        <vertAlign val="subscript"/>
        <sz val="9"/>
        <rFont val="Arial"/>
        <family val="2"/>
      </rPr>
      <t>g</t>
    </r>
    <r>
      <rPr>
        <sz val="9"/>
        <rFont val="Arial"/>
        <family val="2"/>
      </rPr>
      <t xml:space="preserve">-Wertes </t>
    </r>
  </si>
  <si>
    <t>(1)</t>
  </si>
  <si>
    <t>(2)</t>
  </si>
  <si>
    <r>
      <t>Summe A</t>
    </r>
    <r>
      <rPr>
        <vertAlign val="subscript"/>
        <sz val="8"/>
        <rFont val="Arial"/>
        <family val="2"/>
      </rPr>
      <t xml:space="preserve">f </t>
    </r>
    <r>
      <rPr>
        <sz val="8"/>
        <rFont val="Arial"/>
        <family val="2"/>
      </rPr>
      <t>x U</t>
    </r>
    <r>
      <rPr>
        <vertAlign val="subscript"/>
        <sz val="8"/>
        <rFont val="Arial"/>
        <family val="2"/>
      </rPr>
      <t>f</t>
    </r>
  </si>
  <si>
    <r>
      <t>mittlerer U</t>
    </r>
    <r>
      <rPr>
        <b/>
        <vertAlign val="subscript"/>
        <sz val="8"/>
        <rFont val="Arial"/>
        <family val="2"/>
      </rPr>
      <t>f</t>
    </r>
    <r>
      <rPr>
        <b/>
        <sz val="8"/>
        <rFont val="Arial"/>
        <family val="2"/>
      </rPr>
      <t>- Wert des Fensterrahmens (W/m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K)</t>
    </r>
    <r>
      <rPr>
        <sz val="8"/>
        <rFont val="Arial"/>
        <family val="2"/>
      </rPr>
      <t xml:space="preserve"> (1)</t>
    </r>
  </si>
  <si>
    <r>
      <t>U-Wert Fenster U</t>
    </r>
    <r>
      <rPr>
        <b/>
        <vertAlign val="subscript"/>
        <sz val="8"/>
        <rFont val="Arial"/>
        <family val="2"/>
      </rPr>
      <t>w</t>
    </r>
    <r>
      <rPr>
        <b/>
        <sz val="8"/>
        <rFont val="Arial"/>
        <family val="2"/>
      </rPr>
      <t xml:space="preserve"> (W/m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K)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(1)</t>
    </r>
  </si>
  <si>
    <r>
      <t>Deklarierter U</t>
    </r>
    <r>
      <rPr>
        <b/>
        <vertAlign val="subscript"/>
        <sz val="8"/>
        <rFont val="Arial"/>
        <family val="2"/>
      </rPr>
      <t>w</t>
    </r>
    <r>
      <rPr>
        <b/>
        <sz val="8"/>
        <rFont val="Arial"/>
        <family val="2"/>
      </rPr>
      <t xml:space="preserve"> - Wert (W/m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K) </t>
    </r>
    <r>
      <rPr>
        <sz val="7"/>
        <rFont val="Arial"/>
        <family val="2"/>
      </rPr>
      <t>(2)</t>
    </r>
    <r>
      <rPr>
        <b/>
        <sz val="7"/>
        <rFont val="Arial"/>
        <family val="2"/>
      </rPr>
      <t xml:space="preserve"> </t>
    </r>
  </si>
  <si>
    <r>
      <t>Summe</t>
    </r>
    <r>
      <rPr>
        <sz val="7"/>
        <rFont val="Arial"/>
        <family val="2"/>
      </rPr>
      <t xml:space="preserve"> (1)</t>
    </r>
  </si>
  <si>
    <r>
      <t>Rahmen</t>
    </r>
    <r>
      <rPr>
        <sz val="7"/>
        <rFont val="Arial"/>
        <family val="2"/>
      </rPr>
      <t xml:space="preserve"> (1)</t>
    </r>
  </si>
  <si>
    <r>
      <t>Glas</t>
    </r>
    <r>
      <rPr>
        <sz val="7"/>
        <rFont val="Arial"/>
        <family val="2"/>
      </rPr>
      <t xml:space="preserve"> (1)</t>
    </r>
  </si>
  <si>
    <r>
      <t>Randverbund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(1)</t>
    </r>
  </si>
  <si>
    <t>Glasanteil %</t>
  </si>
  <si>
    <r>
      <t>R</t>
    </r>
    <r>
      <rPr>
        <vertAlign val="subscript"/>
        <sz val="8"/>
        <rFont val="Arial"/>
        <family val="2"/>
      </rPr>
      <t>Fs</t>
    </r>
  </si>
  <si>
    <t>Rahmenbreite Mittelpartie</t>
  </si>
  <si>
    <r>
      <t>R</t>
    </r>
    <r>
      <rPr>
        <vertAlign val="subscript"/>
        <sz val="8"/>
        <rFont val="Arial"/>
        <family val="2"/>
      </rPr>
      <t>Fo</t>
    </r>
  </si>
  <si>
    <r>
      <t>R</t>
    </r>
    <r>
      <rPr>
        <vertAlign val="subscript"/>
        <sz val="8"/>
        <rFont val="Arial"/>
        <family val="2"/>
      </rPr>
      <t>Fu</t>
    </r>
  </si>
  <si>
    <r>
      <t>R</t>
    </r>
    <r>
      <rPr>
        <vertAlign val="subscript"/>
        <sz val="8"/>
        <rFont val="Arial"/>
        <family val="2"/>
      </rPr>
      <t>Mp</t>
    </r>
  </si>
  <si>
    <r>
      <t>R</t>
    </r>
    <r>
      <rPr>
        <vertAlign val="subscript"/>
        <sz val="8"/>
        <rFont val="Arial"/>
        <family val="2"/>
      </rPr>
      <t>Ss</t>
    </r>
  </si>
  <si>
    <r>
      <t>R</t>
    </r>
    <r>
      <rPr>
        <vertAlign val="subscript"/>
        <sz val="8"/>
        <rFont val="Arial"/>
        <family val="2"/>
      </rPr>
      <t>So</t>
    </r>
  </si>
  <si>
    <r>
      <t>R</t>
    </r>
    <r>
      <rPr>
        <vertAlign val="subscript"/>
        <sz val="8"/>
        <rFont val="Arial"/>
        <family val="2"/>
      </rPr>
      <t>Su</t>
    </r>
  </si>
  <si>
    <r>
      <t>U</t>
    </r>
    <r>
      <rPr>
        <vertAlign val="subscript"/>
        <sz val="9"/>
        <rFont val="Arial"/>
        <family val="2"/>
      </rPr>
      <t>f,Fs</t>
    </r>
  </si>
  <si>
    <r>
      <t>U</t>
    </r>
    <r>
      <rPr>
        <vertAlign val="subscript"/>
        <sz val="9"/>
        <rFont val="Arial"/>
        <family val="2"/>
      </rPr>
      <t>f,Fo</t>
    </r>
  </si>
  <si>
    <r>
      <t>U</t>
    </r>
    <r>
      <rPr>
        <vertAlign val="subscript"/>
        <sz val="9"/>
        <rFont val="Arial"/>
        <family val="2"/>
      </rPr>
      <t>f,Fu</t>
    </r>
  </si>
  <si>
    <t xml:space="preserve">Rahmenbreite Festteil seitlich </t>
  </si>
  <si>
    <t>Rahmenbreite Festteil oben</t>
  </si>
  <si>
    <t>Rahmenbreite Festteil unten</t>
  </si>
  <si>
    <t xml:space="preserve">Rahmenbreite Schiebeteil seitlich </t>
  </si>
  <si>
    <t>Rahmenbreite Schiebeteil oben</t>
  </si>
  <si>
    <t>Rahmenbreite Schiebeteil unten</t>
  </si>
  <si>
    <t>Festteil seitlich (1)</t>
  </si>
  <si>
    <t>Festteil oben (1)</t>
  </si>
  <si>
    <t>Festteil unten (1)</t>
  </si>
  <si>
    <t>Schiebeteil seitlich(1)</t>
  </si>
  <si>
    <t>Schiebeteil oben (1)</t>
  </si>
  <si>
    <t>Schiebeteil unten (1)</t>
  </si>
  <si>
    <r>
      <t xml:space="preserve">Mittelpartie </t>
    </r>
    <r>
      <rPr>
        <sz val="7"/>
        <rFont val="Arial"/>
        <family val="2"/>
      </rPr>
      <t>(1)</t>
    </r>
  </si>
  <si>
    <r>
      <t>A</t>
    </r>
    <r>
      <rPr>
        <vertAlign val="subscript"/>
        <sz val="9"/>
        <rFont val="Arial"/>
        <family val="2"/>
      </rPr>
      <t>Fs</t>
    </r>
    <r>
      <rPr>
        <sz val="9"/>
        <rFont val="Arial"/>
        <family val="2"/>
      </rPr>
      <t xml:space="preserve"> = R</t>
    </r>
    <r>
      <rPr>
        <vertAlign val="subscript"/>
        <sz val="9"/>
        <rFont val="Arial"/>
        <family val="2"/>
      </rPr>
      <t>Fs</t>
    </r>
    <r>
      <rPr>
        <sz val="9"/>
        <rFont val="Arial"/>
        <family val="2"/>
      </rPr>
      <t xml:space="preserve"> x H</t>
    </r>
    <r>
      <rPr>
        <vertAlign val="subscript"/>
        <sz val="9"/>
        <rFont val="Arial"/>
        <family val="2"/>
      </rPr>
      <t>F</t>
    </r>
  </si>
  <si>
    <r>
      <t>A</t>
    </r>
    <r>
      <rPr>
        <vertAlign val="subscript"/>
        <sz val="9"/>
        <rFont val="Arial"/>
        <family val="2"/>
      </rPr>
      <t>Fo</t>
    </r>
    <r>
      <rPr>
        <sz val="9"/>
        <rFont val="Arial"/>
        <family val="2"/>
      </rPr>
      <t xml:space="preserve"> = R</t>
    </r>
    <r>
      <rPr>
        <vertAlign val="subscript"/>
        <sz val="9"/>
        <rFont val="Arial"/>
        <family val="2"/>
      </rPr>
      <t>Fo</t>
    </r>
    <r>
      <rPr>
        <sz val="9"/>
        <rFont val="Arial"/>
        <family val="2"/>
      </rPr>
      <t xml:space="preserve"> x B</t>
    </r>
    <r>
      <rPr>
        <vertAlign val="subscript"/>
        <sz val="9"/>
        <rFont val="Arial"/>
        <family val="2"/>
      </rPr>
      <t>F</t>
    </r>
  </si>
  <si>
    <r>
      <t>A</t>
    </r>
    <r>
      <rPr>
        <vertAlign val="subscript"/>
        <sz val="9"/>
        <rFont val="Arial"/>
        <family val="2"/>
      </rPr>
      <t>Fu</t>
    </r>
    <r>
      <rPr>
        <sz val="9"/>
        <rFont val="Arial"/>
        <family val="2"/>
      </rPr>
      <t xml:space="preserve"> = R</t>
    </r>
    <r>
      <rPr>
        <vertAlign val="subscript"/>
        <sz val="9"/>
        <rFont val="Arial"/>
        <family val="2"/>
      </rPr>
      <t>Fu</t>
    </r>
    <r>
      <rPr>
        <sz val="9"/>
        <rFont val="Arial"/>
        <family val="2"/>
      </rPr>
      <t xml:space="preserve"> x B</t>
    </r>
    <r>
      <rPr>
        <vertAlign val="subscript"/>
        <sz val="9"/>
        <rFont val="Arial"/>
        <family val="2"/>
      </rPr>
      <t>F</t>
    </r>
  </si>
  <si>
    <r>
      <t>A</t>
    </r>
    <r>
      <rPr>
        <vertAlign val="subscript"/>
        <sz val="9"/>
        <rFont val="Arial"/>
        <family val="2"/>
      </rPr>
      <t>Ss</t>
    </r>
    <r>
      <rPr>
        <sz val="9"/>
        <rFont val="Arial"/>
        <family val="2"/>
      </rPr>
      <t xml:space="preserve"> = R</t>
    </r>
    <r>
      <rPr>
        <vertAlign val="subscript"/>
        <sz val="9"/>
        <rFont val="Arial"/>
        <family val="2"/>
      </rPr>
      <t>Ss</t>
    </r>
    <r>
      <rPr>
        <sz val="9"/>
        <rFont val="Arial"/>
        <family val="2"/>
      </rPr>
      <t xml:space="preserve"> x H</t>
    </r>
    <r>
      <rPr>
        <vertAlign val="subscript"/>
        <sz val="9"/>
        <rFont val="Arial"/>
        <family val="2"/>
      </rPr>
      <t>S</t>
    </r>
  </si>
  <si>
    <r>
      <t>A</t>
    </r>
    <r>
      <rPr>
        <vertAlign val="subscript"/>
        <sz val="9"/>
        <rFont val="Arial"/>
        <family val="2"/>
      </rPr>
      <t>So</t>
    </r>
    <r>
      <rPr>
        <sz val="9"/>
        <rFont val="Arial"/>
        <family val="2"/>
      </rPr>
      <t xml:space="preserve"> = R</t>
    </r>
    <r>
      <rPr>
        <vertAlign val="subscript"/>
        <sz val="9"/>
        <rFont val="Arial"/>
        <family val="2"/>
      </rPr>
      <t>So</t>
    </r>
    <r>
      <rPr>
        <sz val="9"/>
        <rFont val="Arial"/>
        <family val="2"/>
      </rPr>
      <t xml:space="preserve"> x B</t>
    </r>
    <r>
      <rPr>
        <vertAlign val="subscript"/>
        <sz val="9"/>
        <rFont val="Arial"/>
        <family val="2"/>
      </rPr>
      <t>S</t>
    </r>
  </si>
  <si>
    <r>
      <t>A</t>
    </r>
    <r>
      <rPr>
        <vertAlign val="subscript"/>
        <sz val="9"/>
        <rFont val="Arial"/>
        <family val="2"/>
      </rPr>
      <t>Su</t>
    </r>
    <r>
      <rPr>
        <sz val="9"/>
        <rFont val="Arial"/>
        <family val="2"/>
      </rPr>
      <t xml:space="preserve"> = R</t>
    </r>
    <r>
      <rPr>
        <vertAlign val="subscript"/>
        <sz val="9"/>
        <rFont val="Arial"/>
        <family val="2"/>
      </rPr>
      <t>Su</t>
    </r>
    <r>
      <rPr>
        <sz val="9"/>
        <rFont val="Arial"/>
        <family val="2"/>
      </rPr>
      <t xml:space="preserve"> x B</t>
    </r>
    <r>
      <rPr>
        <vertAlign val="subscript"/>
        <sz val="9"/>
        <rFont val="Arial"/>
        <family val="2"/>
      </rPr>
      <t>S</t>
    </r>
  </si>
  <si>
    <r>
      <t>A</t>
    </r>
    <r>
      <rPr>
        <vertAlign val="subscript"/>
        <sz val="9"/>
        <rFont val="Arial"/>
        <family val="2"/>
      </rPr>
      <t>Mp</t>
    </r>
    <r>
      <rPr>
        <sz val="9"/>
        <rFont val="Arial"/>
        <family val="2"/>
      </rPr>
      <t xml:space="preserve"> = R</t>
    </r>
    <r>
      <rPr>
        <vertAlign val="subscript"/>
        <sz val="9"/>
        <rFont val="Arial"/>
        <family val="2"/>
      </rPr>
      <t>Mp</t>
    </r>
    <r>
      <rPr>
        <sz val="9"/>
        <rFont val="Arial"/>
        <family val="2"/>
      </rPr>
      <t xml:space="preserve"> x H</t>
    </r>
    <r>
      <rPr>
        <vertAlign val="subscript"/>
        <sz val="9"/>
        <rFont val="Arial"/>
        <family val="2"/>
      </rPr>
      <t>S</t>
    </r>
  </si>
  <si>
    <r>
      <t>U</t>
    </r>
    <r>
      <rPr>
        <vertAlign val="subscript"/>
        <sz val="9"/>
        <rFont val="Arial"/>
        <family val="2"/>
      </rPr>
      <t>f,Ss</t>
    </r>
  </si>
  <si>
    <r>
      <t>U</t>
    </r>
    <r>
      <rPr>
        <vertAlign val="subscript"/>
        <sz val="9"/>
        <rFont val="Arial"/>
        <family val="2"/>
      </rPr>
      <t>f,So</t>
    </r>
  </si>
  <si>
    <r>
      <t>U</t>
    </r>
    <r>
      <rPr>
        <vertAlign val="subscript"/>
        <sz val="9"/>
        <rFont val="Arial"/>
        <family val="2"/>
      </rPr>
      <t>f,Su</t>
    </r>
  </si>
  <si>
    <r>
      <t>U</t>
    </r>
    <r>
      <rPr>
        <vertAlign val="subscript"/>
        <sz val="9"/>
        <rFont val="Arial"/>
        <family val="2"/>
      </rPr>
      <t>f,Mp</t>
    </r>
  </si>
  <si>
    <r>
      <t>Glasfläche A</t>
    </r>
    <r>
      <rPr>
        <vertAlign val="subscript"/>
        <sz val="9"/>
        <rFont val="Arial"/>
        <family val="2"/>
      </rPr>
      <t>g</t>
    </r>
  </si>
  <si>
    <r>
      <t>U-Wert Glas U</t>
    </r>
    <r>
      <rPr>
        <vertAlign val="subscript"/>
        <sz val="9"/>
        <rFont val="Arial"/>
        <family val="2"/>
      </rPr>
      <t>g</t>
    </r>
  </si>
  <si>
    <r>
      <t>Summe Glasfläche A</t>
    </r>
    <r>
      <rPr>
        <vertAlign val="subscript"/>
        <sz val="8"/>
        <rFont val="Arial"/>
        <family val="2"/>
      </rPr>
      <t>g</t>
    </r>
  </si>
  <si>
    <r>
      <t>Perim. Randv. l</t>
    </r>
    <r>
      <rPr>
        <vertAlign val="subscript"/>
        <sz val="8.5"/>
        <rFont val="Arial"/>
        <family val="2"/>
      </rPr>
      <t>g</t>
    </r>
  </si>
  <si>
    <r>
      <t>EF</t>
    </r>
    <r>
      <rPr>
        <vertAlign val="subscript"/>
        <sz val="8"/>
        <rFont val="Arial"/>
        <family val="2"/>
      </rPr>
      <t>s</t>
    </r>
  </si>
  <si>
    <r>
      <t>EF</t>
    </r>
    <r>
      <rPr>
        <vertAlign val="subscript"/>
        <sz val="8"/>
        <rFont val="Arial"/>
        <family val="2"/>
      </rPr>
      <t>o</t>
    </r>
  </si>
  <si>
    <r>
      <t>EF</t>
    </r>
    <r>
      <rPr>
        <vertAlign val="subscript"/>
        <sz val="8"/>
        <rFont val="Arial"/>
        <family val="2"/>
      </rPr>
      <t>u</t>
    </r>
  </si>
  <si>
    <t>Einstand Festteil seitlich</t>
  </si>
  <si>
    <t>Einstand Festteil oben</t>
  </si>
  <si>
    <t>Einstand Festteil unten</t>
  </si>
  <si>
    <t>Einstand Schiebeteil seitlich</t>
  </si>
  <si>
    <r>
      <t>ES</t>
    </r>
    <r>
      <rPr>
        <vertAlign val="subscript"/>
        <sz val="8"/>
        <rFont val="Arial"/>
        <family val="2"/>
      </rPr>
      <t>s</t>
    </r>
  </si>
  <si>
    <t>Einstand Schiebeteil oben</t>
  </si>
  <si>
    <t>Einstand Schiebeteil unten</t>
  </si>
  <si>
    <r>
      <t>ES</t>
    </r>
    <r>
      <rPr>
        <vertAlign val="subscript"/>
        <sz val="8"/>
        <rFont val="Arial"/>
        <family val="2"/>
      </rPr>
      <t>o</t>
    </r>
  </si>
  <si>
    <r>
      <t>ES</t>
    </r>
    <r>
      <rPr>
        <vertAlign val="subscript"/>
        <sz val="8"/>
        <rFont val="Arial"/>
        <family val="2"/>
      </rPr>
      <t>u</t>
    </r>
  </si>
  <si>
    <r>
      <t>Festteil A</t>
    </r>
    <r>
      <rPr>
        <vertAlign val="subscript"/>
        <sz val="8"/>
        <rFont val="Arial"/>
        <family val="2"/>
      </rPr>
      <t>gF</t>
    </r>
  </si>
  <si>
    <r>
      <t>Schiebeteil A</t>
    </r>
    <r>
      <rPr>
        <vertAlign val="subscript"/>
        <sz val="8"/>
        <rFont val="Arial"/>
        <family val="2"/>
      </rPr>
      <t>gS</t>
    </r>
  </si>
  <si>
    <r>
      <t>A</t>
    </r>
    <r>
      <rPr>
        <vertAlign val="subscript"/>
        <sz val="8"/>
        <rFont val="Arial"/>
        <family val="2"/>
      </rPr>
      <t>gF</t>
    </r>
  </si>
  <si>
    <r>
      <t>A</t>
    </r>
    <r>
      <rPr>
        <vertAlign val="subscript"/>
        <sz val="8"/>
        <rFont val="Arial"/>
        <family val="2"/>
      </rPr>
      <t>gS</t>
    </r>
  </si>
  <si>
    <r>
      <t>Festteil l</t>
    </r>
    <r>
      <rPr>
        <vertAlign val="subscript"/>
        <sz val="8"/>
        <rFont val="Arial"/>
        <family val="2"/>
      </rPr>
      <t>gF</t>
    </r>
  </si>
  <si>
    <r>
      <t>Schiebeteil l</t>
    </r>
    <r>
      <rPr>
        <vertAlign val="subscript"/>
        <sz val="8"/>
        <rFont val="Arial"/>
        <family val="2"/>
      </rPr>
      <t>gS</t>
    </r>
  </si>
  <si>
    <r>
      <t>l</t>
    </r>
    <r>
      <rPr>
        <vertAlign val="subscript"/>
        <sz val="8"/>
        <rFont val="Arial"/>
        <family val="2"/>
      </rPr>
      <t>gF</t>
    </r>
  </si>
  <si>
    <r>
      <t>l</t>
    </r>
    <r>
      <rPr>
        <vertAlign val="subscript"/>
        <sz val="8"/>
        <rFont val="Arial"/>
        <family val="2"/>
      </rPr>
      <t>gS</t>
    </r>
  </si>
  <si>
    <t>bei einem Rahmenaussenmass von B x H: 4.50 X 2.30</t>
  </si>
  <si>
    <r>
      <t>Bestimmung des mittleren U</t>
    </r>
    <r>
      <rPr>
        <b/>
        <vertAlign val="subscript"/>
        <sz val="10"/>
        <rFont val="Arial"/>
        <family val="2"/>
      </rPr>
      <t>f</t>
    </r>
    <r>
      <rPr>
        <b/>
        <sz val="10"/>
        <rFont val="Arial"/>
        <family val="2"/>
      </rPr>
      <t xml:space="preserve"> - Wertes des Elementes</t>
    </r>
  </si>
  <si>
    <t>bei einem Mauerlichtmass von LB x LH: 4.30 x 2.20</t>
  </si>
  <si>
    <t>3.</t>
  </si>
  <si>
    <t>Berechnung des Glasanteils</t>
  </si>
  <si>
    <t>Glastyp:</t>
  </si>
  <si>
    <t>Beilage 5.1   Minergie - Hebeschiebetüren und Schiebetüren</t>
  </si>
  <si>
    <t>zum Reglement und Nachweisverfahren zur Vergabe des Minergie - Zertifikats für Minergie - Modul Fenster</t>
  </si>
  <si>
    <t>2.</t>
  </si>
  <si>
    <r>
      <t>Berechnung U</t>
    </r>
    <r>
      <rPr>
        <b/>
        <vertAlign val="subscript"/>
        <sz val="10"/>
        <rFont val="Arial"/>
        <family val="2"/>
      </rPr>
      <t>w</t>
    </r>
  </si>
  <si>
    <r>
      <t>Vorlage zur Berechnung des U</t>
    </r>
    <r>
      <rPr>
        <b/>
        <vertAlign val="subscript"/>
        <sz val="14"/>
        <rFont val="Arial"/>
        <family val="2"/>
      </rPr>
      <t>w</t>
    </r>
    <r>
      <rPr>
        <b/>
        <sz val="14"/>
        <rFont val="Arial"/>
        <family val="2"/>
      </rPr>
      <t>- Wertes</t>
    </r>
  </si>
  <si>
    <r>
      <t>A</t>
    </r>
    <r>
      <rPr>
        <vertAlign val="subscript"/>
        <sz val="8"/>
        <rFont val="Arial"/>
        <family val="2"/>
      </rPr>
      <t>f,licht</t>
    </r>
  </si>
  <si>
    <r>
      <t>Mauerlichtmass A</t>
    </r>
    <r>
      <rPr>
        <vertAlign val="subscript"/>
        <sz val="8"/>
        <rFont val="Arial"/>
        <family val="2"/>
      </rPr>
      <t xml:space="preserve">w </t>
    </r>
    <r>
      <rPr>
        <sz val="7"/>
        <rFont val="Arial"/>
        <family val="2"/>
      </rPr>
      <t>(1)</t>
    </r>
  </si>
  <si>
    <r>
      <t>Glasfläche A</t>
    </r>
    <r>
      <rPr>
        <vertAlign val="subscript"/>
        <sz val="8"/>
        <rFont val="Arial"/>
        <family val="2"/>
      </rPr>
      <t>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</si>
</sst>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24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vertAlign val="subscript"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bscript"/>
      <sz val="8"/>
      <name val="Arial"/>
      <family val="2"/>
    </font>
    <font>
      <b/>
      <vertAlign val="subscript"/>
      <sz val="8"/>
      <name val="Arial"/>
      <family val="2"/>
    </font>
    <font>
      <b/>
      <vertAlign val="superscript"/>
      <sz val="8"/>
      <name val="Arial"/>
      <family val="2"/>
    </font>
    <font>
      <b/>
      <sz val="9"/>
      <name val="Arial"/>
      <family val="2"/>
    </font>
    <font>
      <sz val="9"/>
      <name val="Symbol"/>
      <family val="1"/>
      <charset val="2"/>
    </font>
    <font>
      <sz val="8.5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vertAlign val="subscript"/>
      <sz val="8.5"/>
      <name val="Arial"/>
      <family val="2"/>
    </font>
    <font>
      <b/>
      <sz val="14"/>
      <name val="Arial"/>
      <family val="2"/>
    </font>
    <font>
      <b/>
      <vertAlign val="subscript"/>
      <sz val="14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2" fillId="0" borderId="0" xfId="0" applyFont="1" applyBorder="1" applyProtection="1"/>
    <xf numFmtId="0" fontId="9" fillId="0" borderId="2" xfId="0" applyFont="1" applyBorder="1" applyProtection="1"/>
    <xf numFmtId="0" fontId="6" fillId="0" borderId="3" xfId="0" applyFont="1" applyBorder="1" applyProtection="1"/>
    <xf numFmtId="0" fontId="6" fillId="0" borderId="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0" fillId="0" borderId="7" xfId="0" applyBorder="1" applyProtection="1"/>
    <xf numFmtId="0" fontId="1" fillId="0" borderId="0" xfId="0" applyFont="1" applyBorder="1" applyProtection="1"/>
    <xf numFmtId="0" fontId="0" fillId="0" borderId="8" xfId="0" applyBorder="1" applyProtection="1"/>
    <xf numFmtId="0" fontId="4" fillId="0" borderId="0" xfId="0" applyFont="1" applyBorder="1" applyProtection="1"/>
    <xf numFmtId="0" fontId="5" fillId="0" borderId="0" xfId="0" applyFont="1" applyProtection="1"/>
    <xf numFmtId="0" fontId="1" fillId="0" borderId="9" xfId="0" applyFont="1" applyBorder="1" applyAlignment="1" applyProtection="1"/>
    <xf numFmtId="0" fontId="0" fillId="0" borderId="0" xfId="0" applyFill="1" applyBorder="1" applyProtection="1"/>
    <xf numFmtId="0" fontId="1" fillId="0" borderId="0" xfId="0" applyFont="1" applyFill="1" applyBorder="1" applyProtection="1"/>
    <xf numFmtId="0" fontId="7" fillId="0" borderId="0" xfId="0" applyFont="1" applyBorder="1" applyProtection="1"/>
    <xf numFmtId="0" fontId="3" fillId="0" borderId="7" xfId="0" applyFont="1" applyBorder="1" applyProtection="1"/>
    <xf numFmtId="0" fontId="2" fillId="0" borderId="7" xfId="0" applyFont="1" applyBorder="1" applyProtection="1"/>
    <xf numFmtId="0" fontId="0" fillId="0" borderId="0" xfId="0" applyAlignment="1" applyProtection="1">
      <alignment horizontal="left"/>
    </xf>
    <xf numFmtId="0" fontId="6" fillId="2" borderId="5" xfId="0" applyFont="1" applyFill="1" applyBorder="1" applyAlignment="1" applyProtection="1">
      <alignment horizontal="center"/>
    </xf>
    <xf numFmtId="0" fontId="6" fillId="0" borderId="5" xfId="0" applyFont="1" applyBorder="1" applyProtection="1"/>
    <xf numFmtId="0" fontId="9" fillId="0" borderId="1" xfId="0" applyFont="1" applyFill="1" applyBorder="1" applyProtection="1"/>
    <xf numFmtId="0" fontId="6" fillId="0" borderId="15" xfId="0" applyFont="1" applyFill="1" applyBorder="1" applyProtection="1"/>
    <xf numFmtId="0" fontId="1" fillId="0" borderId="9" xfId="0" applyFont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center"/>
    </xf>
    <xf numFmtId="0" fontId="1" fillId="0" borderId="16" xfId="0" applyFont="1" applyBorder="1" applyAlignment="1" applyProtection="1">
      <alignment horizontal="left"/>
    </xf>
    <xf numFmtId="0" fontId="1" fillId="0" borderId="16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left"/>
    </xf>
    <xf numFmtId="0" fontId="1" fillId="0" borderId="18" xfId="0" applyFont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left"/>
    </xf>
    <xf numFmtId="0" fontId="6" fillId="0" borderId="3" xfId="0" applyFont="1" applyBorder="1" applyAlignment="1" applyProtection="1">
      <alignment horizontal="center" vertical="center"/>
    </xf>
    <xf numFmtId="0" fontId="0" fillId="0" borderId="9" xfId="0" applyFill="1" applyBorder="1" applyProtection="1"/>
    <xf numFmtId="0" fontId="1" fillId="0" borderId="9" xfId="0" applyFont="1" applyFill="1" applyBorder="1" applyProtection="1"/>
    <xf numFmtId="0" fontId="10" fillId="0" borderId="9" xfId="0" applyFont="1" applyFill="1" applyBorder="1" applyProtection="1"/>
    <xf numFmtId="0" fontId="6" fillId="0" borderId="5" xfId="0" applyFont="1" applyFill="1" applyBorder="1" applyAlignment="1" applyProtection="1">
      <alignment horizontal="center"/>
    </xf>
    <xf numFmtId="164" fontId="1" fillId="0" borderId="21" xfId="0" applyNumberFormat="1" applyFont="1" applyFill="1" applyBorder="1" applyAlignment="1" applyProtection="1">
      <alignment horizontal="center"/>
    </xf>
    <xf numFmtId="165" fontId="6" fillId="0" borderId="21" xfId="0" applyNumberFormat="1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/>
    </xf>
    <xf numFmtId="0" fontId="4" fillId="3" borderId="4" xfId="0" applyFont="1" applyFill="1" applyBorder="1" applyProtection="1">
      <protection locked="0"/>
    </xf>
    <xf numFmtId="0" fontId="4" fillId="3" borderId="17" xfId="0" applyFont="1" applyFill="1" applyBorder="1" applyProtection="1">
      <protection locked="0"/>
    </xf>
    <xf numFmtId="0" fontId="4" fillId="3" borderId="14" xfId="0" applyFont="1" applyFill="1" applyBorder="1" applyProtection="1">
      <protection locked="0"/>
    </xf>
    <xf numFmtId="164" fontId="14" fillId="3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Protection="1"/>
    <xf numFmtId="0" fontId="10" fillId="0" borderId="13" xfId="0" applyFont="1" applyFill="1" applyBorder="1" applyProtection="1"/>
    <xf numFmtId="0" fontId="0" fillId="0" borderId="16" xfId="0" applyFill="1" applyBorder="1" applyProtection="1"/>
    <xf numFmtId="0" fontId="10" fillId="0" borderId="18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left"/>
    </xf>
    <xf numFmtId="0" fontId="6" fillId="0" borderId="23" xfId="0" applyFont="1" applyFill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/>
    </xf>
    <xf numFmtId="0" fontId="10" fillId="0" borderId="24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1" fillId="0" borderId="26" xfId="0" applyFont="1" applyBorder="1" applyAlignment="1" applyProtection="1">
      <alignment vertical="center"/>
    </xf>
    <xf numFmtId="0" fontId="1" fillId="0" borderId="27" xfId="0" applyFont="1" applyBorder="1" applyAlignment="1" applyProtection="1">
      <alignment vertical="center"/>
    </xf>
    <xf numFmtId="0" fontId="16" fillId="0" borderId="19" xfId="0" applyFont="1" applyBorder="1" applyAlignment="1" applyProtection="1">
      <alignment vertical="center"/>
    </xf>
    <xf numFmtId="0" fontId="16" fillId="0" borderId="20" xfId="0" applyFont="1" applyBorder="1" applyAlignment="1" applyProtection="1">
      <alignment vertical="center"/>
    </xf>
    <xf numFmtId="0" fontId="9" fillId="0" borderId="26" xfId="0" applyFont="1" applyBorder="1" applyProtection="1"/>
    <xf numFmtId="0" fontId="9" fillId="0" borderId="27" xfId="0" applyFont="1" applyBorder="1" applyProtection="1"/>
    <xf numFmtId="0" fontId="1" fillId="0" borderId="28" xfId="0" applyFont="1" applyBorder="1" applyProtection="1"/>
    <xf numFmtId="0" fontId="1" fillId="0" borderId="10" xfId="0" applyFont="1" applyBorder="1" applyProtection="1"/>
    <xf numFmtId="0" fontId="9" fillId="0" borderId="9" xfId="0" applyFont="1" applyBorder="1" applyProtection="1"/>
    <xf numFmtId="0" fontId="10" fillId="0" borderId="10" xfId="0" applyFont="1" applyBorder="1" applyAlignment="1" applyProtection="1">
      <alignment horizontal="right"/>
    </xf>
    <xf numFmtId="0" fontId="10" fillId="0" borderId="16" xfId="0" applyFont="1" applyBorder="1" applyAlignment="1" applyProtection="1">
      <alignment horizontal="right"/>
    </xf>
    <xf numFmtId="0" fontId="7" fillId="0" borderId="9" xfId="0" applyFont="1" applyFill="1" applyBorder="1" applyProtection="1"/>
    <xf numFmtId="164" fontId="0" fillId="0" borderId="0" xfId="0" applyNumberFormat="1" applyProtection="1"/>
    <xf numFmtId="0" fontId="1" fillId="0" borderId="0" xfId="0" applyFont="1" applyBorder="1" applyAlignment="1" applyProtection="1">
      <alignment vertical="center"/>
    </xf>
    <xf numFmtId="0" fontId="4" fillId="0" borderId="0" xfId="0" applyFont="1" applyProtection="1"/>
    <xf numFmtId="165" fontId="0" fillId="0" borderId="0" xfId="0" applyNumberFormat="1" applyProtection="1"/>
    <xf numFmtId="166" fontId="0" fillId="0" borderId="0" xfId="0" applyNumberFormat="1" applyProtection="1"/>
    <xf numFmtId="165" fontId="5" fillId="0" borderId="0" xfId="0" applyNumberFormat="1" applyFont="1" applyProtection="1"/>
    <xf numFmtId="0" fontId="5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8" xfId="0" applyFill="1" applyBorder="1" applyProtection="1"/>
    <xf numFmtId="0" fontId="1" fillId="0" borderId="8" xfId="0" applyFont="1" applyFill="1" applyBorder="1" applyProtection="1"/>
    <xf numFmtId="0" fontId="10" fillId="0" borderId="8" xfId="0" applyFont="1" applyFill="1" applyBorder="1" applyProtection="1"/>
    <xf numFmtId="0" fontId="10" fillId="0" borderId="28" xfId="0" applyFont="1" applyFill="1" applyBorder="1" applyProtection="1"/>
    <xf numFmtId="0" fontId="0" fillId="0" borderId="15" xfId="0" applyFill="1" applyBorder="1" applyProtection="1"/>
    <xf numFmtId="0" fontId="1" fillId="0" borderId="20" xfId="0" applyFont="1" applyFill="1" applyBorder="1" applyAlignment="1" applyProtection="1">
      <alignment horizontal="center"/>
    </xf>
    <xf numFmtId="0" fontId="0" fillId="0" borderId="31" xfId="0" applyBorder="1" applyAlignment="1" applyProtection="1">
      <alignment horizontal="left"/>
    </xf>
    <xf numFmtId="0" fontId="0" fillId="0" borderId="32" xfId="0" applyBorder="1" applyProtection="1"/>
    <xf numFmtId="49" fontId="4" fillId="0" borderId="33" xfId="0" applyNumberFormat="1" applyFont="1" applyBorder="1" applyAlignment="1" applyProtection="1">
      <alignment horizontal="left"/>
    </xf>
    <xf numFmtId="0" fontId="0" fillId="0" borderId="35" xfId="0" applyBorder="1" applyProtection="1"/>
    <xf numFmtId="0" fontId="0" fillId="0" borderId="33" xfId="0" applyBorder="1" applyAlignment="1" applyProtection="1">
      <alignment horizontal="left"/>
    </xf>
    <xf numFmtId="0" fontId="0" fillId="0" borderId="36" xfId="0" applyBorder="1" applyProtection="1"/>
    <xf numFmtId="0" fontId="0" fillId="0" borderId="37" xfId="0" applyBorder="1" applyProtection="1"/>
    <xf numFmtId="164" fontId="0" fillId="0" borderId="38" xfId="0" applyNumberFormat="1" applyBorder="1" applyProtection="1"/>
    <xf numFmtId="164" fontId="0" fillId="0" borderId="38" xfId="0" applyNumberFormat="1" applyFill="1" applyBorder="1" applyProtection="1"/>
    <xf numFmtId="0" fontId="0" fillId="0" borderId="40" xfId="0" applyBorder="1" applyAlignment="1" applyProtection="1">
      <alignment horizontal="left"/>
    </xf>
    <xf numFmtId="0" fontId="0" fillId="0" borderId="41" xfId="0" applyBorder="1" applyProtection="1"/>
    <xf numFmtId="49" fontId="7" fillId="0" borderId="33" xfId="0" applyNumberFormat="1" applyFont="1" applyBorder="1" applyAlignment="1" applyProtection="1">
      <alignment horizontal="left"/>
    </xf>
    <xf numFmtId="164" fontId="5" fillId="0" borderId="38" xfId="0" applyNumberFormat="1" applyFont="1" applyBorder="1" applyAlignment="1" applyProtection="1">
      <alignment horizontal="center"/>
    </xf>
    <xf numFmtId="164" fontId="5" fillId="0" borderId="43" xfId="0" applyNumberFormat="1" applyFont="1" applyBorder="1" applyAlignment="1" applyProtection="1">
      <alignment horizontal="center"/>
    </xf>
    <xf numFmtId="0" fontId="5" fillId="0" borderId="38" xfId="0" applyFont="1" applyBorder="1" applyProtection="1"/>
    <xf numFmtId="0" fontId="5" fillId="0" borderId="44" xfId="0" applyFont="1" applyBorder="1" applyProtection="1"/>
    <xf numFmtId="164" fontId="5" fillId="0" borderId="38" xfId="0" applyNumberFormat="1" applyFont="1" applyFill="1" applyBorder="1" applyAlignment="1" applyProtection="1">
      <alignment horizontal="center"/>
    </xf>
    <xf numFmtId="164" fontId="5" fillId="0" borderId="43" xfId="0" applyNumberFormat="1" applyFont="1" applyFill="1" applyBorder="1" applyAlignment="1" applyProtection="1">
      <alignment horizontal="center"/>
    </xf>
    <xf numFmtId="164" fontId="5" fillId="0" borderId="45" xfId="0" applyNumberFormat="1" applyFont="1" applyFill="1" applyBorder="1" applyAlignment="1" applyProtection="1">
      <alignment horizontal="center"/>
    </xf>
    <xf numFmtId="165" fontId="4" fillId="0" borderId="41" xfId="0" applyNumberFormat="1" applyFont="1" applyFill="1" applyBorder="1" applyAlignment="1" applyProtection="1">
      <alignment horizontal="center"/>
    </xf>
    <xf numFmtId="165" fontId="4" fillId="0" borderId="42" xfId="0" applyNumberFormat="1" applyFont="1" applyFill="1" applyBorder="1" applyAlignment="1" applyProtection="1">
      <alignment horizontal="center"/>
    </xf>
    <xf numFmtId="0" fontId="5" fillId="0" borderId="35" xfId="0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left"/>
    </xf>
    <xf numFmtId="165" fontId="4" fillId="0" borderId="35" xfId="0" applyNumberFormat="1" applyFont="1" applyFill="1" applyBorder="1" applyAlignment="1" applyProtection="1">
      <alignment horizontal="center"/>
    </xf>
    <xf numFmtId="49" fontId="17" fillId="0" borderId="33" xfId="0" applyNumberFormat="1" applyFont="1" applyBorder="1" applyAlignment="1" applyProtection="1">
      <alignment horizontal="right"/>
    </xf>
    <xf numFmtId="0" fontId="9" fillId="0" borderId="28" xfId="0" applyFont="1" applyBorder="1" applyProtection="1"/>
    <xf numFmtId="0" fontId="9" fillId="0" borderId="15" xfId="0" applyFont="1" applyBorder="1" applyProtection="1"/>
    <xf numFmtId="0" fontId="5" fillId="0" borderId="0" xfId="0" applyFont="1" applyBorder="1" applyProtection="1"/>
    <xf numFmtId="0" fontId="9" fillId="0" borderId="13" xfId="0" applyFont="1" applyBorder="1" applyProtection="1"/>
    <xf numFmtId="0" fontId="9" fillId="0" borderId="10" xfId="0" applyFont="1" applyBorder="1" applyProtection="1"/>
    <xf numFmtId="0" fontId="10" fillId="0" borderId="13" xfId="0" applyFont="1" applyBorder="1" applyProtection="1"/>
    <xf numFmtId="0" fontId="10" fillId="0" borderId="10" xfId="0" applyFont="1" applyBorder="1" applyProtection="1"/>
    <xf numFmtId="164" fontId="6" fillId="0" borderId="12" xfId="0" applyNumberFormat="1" applyFont="1" applyFill="1" applyBorder="1" applyAlignment="1" applyProtection="1">
      <alignment horizontal="center"/>
    </xf>
    <xf numFmtId="164" fontId="6" fillId="0" borderId="21" xfId="0" applyNumberFormat="1" applyFont="1" applyFill="1" applyBorder="1" applyAlignment="1" applyProtection="1">
      <alignment horizontal="center"/>
    </xf>
    <xf numFmtId="165" fontId="4" fillId="3" borderId="14" xfId="0" applyNumberFormat="1" applyFont="1" applyFill="1" applyBorder="1" applyAlignment="1" applyProtection="1">
      <alignment horizontal="center"/>
      <protection locked="0"/>
    </xf>
    <xf numFmtId="164" fontId="4" fillId="3" borderId="14" xfId="0" applyNumberFormat="1" applyFont="1" applyFill="1" applyBorder="1" applyAlignment="1" applyProtection="1">
      <alignment horizontal="center"/>
      <protection locked="0"/>
    </xf>
    <xf numFmtId="164" fontId="5" fillId="0" borderId="39" xfId="0" applyNumberFormat="1" applyFont="1" applyFill="1" applyBorder="1" applyAlignment="1" applyProtection="1">
      <alignment horizontal="center"/>
    </xf>
    <xf numFmtId="164" fontId="5" fillId="5" borderId="39" xfId="0" applyNumberFormat="1" applyFont="1" applyFill="1" applyBorder="1" applyAlignment="1" applyProtection="1">
      <alignment horizontal="center"/>
    </xf>
    <xf numFmtId="0" fontId="1" fillId="0" borderId="0" xfId="0" applyFont="1" applyProtection="1"/>
    <xf numFmtId="164" fontId="6" fillId="0" borderId="39" xfId="0" applyNumberFormat="1" applyFont="1" applyBorder="1" applyAlignment="1" applyProtection="1">
      <alignment horizontal="center"/>
    </xf>
    <xf numFmtId="0" fontId="1" fillId="0" borderId="33" xfId="0" applyFont="1" applyBorder="1" applyProtection="1"/>
    <xf numFmtId="0" fontId="1" fillId="0" borderId="35" xfId="0" applyFont="1" applyBorder="1" applyProtection="1"/>
    <xf numFmtId="0" fontId="20" fillId="0" borderId="0" xfId="0" applyFont="1" applyBorder="1" applyProtection="1"/>
    <xf numFmtId="0" fontId="1" fillId="0" borderId="8" xfId="0" applyFont="1" applyBorder="1" applyProtection="1"/>
    <xf numFmtId="0" fontId="1" fillId="0" borderId="31" xfId="0" applyFont="1" applyBorder="1" applyProtection="1"/>
    <xf numFmtId="0" fontId="1" fillId="0" borderId="7" xfId="0" applyFont="1" applyBorder="1" applyProtection="1"/>
    <xf numFmtId="0" fontId="1" fillId="0" borderId="32" xfId="0" applyFont="1" applyBorder="1" applyProtection="1"/>
    <xf numFmtId="164" fontId="6" fillId="4" borderId="39" xfId="0" applyNumberFormat="1" applyFont="1" applyFill="1" applyBorder="1" applyAlignment="1" applyProtection="1">
      <alignment horizontal="center"/>
    </xf>
    <xf numFmtId="164" fontId="5" fillId="4" borderId="14" xfId="0" applyNumberFormat="1" applyFont="1" applyFill="1" applyBorder="1" applyAlignment="1" applyProtection="1">
      <alignment horizontal="center"/>
    </xf>
    <xf numFmtId="164" fontId="6" fillId="5" borderId="46" xfId="0" applyNumberFormat="1" applyFont="1" applyFill="1" applyBorder="1" applyAlignment="1" applyProtection="1">
      <alignment horizontal="center"/>
    </xf>
    <xf numFmtId="164" fontId="6" fillId="5" borderId="47" xfId="0" applyNumberFormat="1" applyFont="1" applyFill="1" applyBorder="1" applyAlignment="1" applyProtection="1">
      <alignment horizontal="center"/>
    </xf>
    <xf numFmtId="2" fontId="4" fillId="6" borderId="39" xfId="0" applyNumberFormat="1" applyFont="1" applyFill="1" applyBorder="1" applyAlignment="1" applyProtection="1">
      <alignment horizontal="center"/>
    </xf>
    <xf numFmtId="164" fontId="4" fillId="7" borderId="39" xfId="0" applyNumberFormat="1" applyFont="1" applyFill="1" applyBorder="1" applyAlignment="1" applyProtection="1">
      <alignment horizontal="center"/>
    </xf>
    <xf numFmtId="164" fontId="4" fillId="7" borderId="47" xfId="0" applyNumberFormat="1" applyFont="1" applyFill="1" applyBorder="1" applyAlignment="1" applyProtection="1">
      <alignment horizontal="center"/>
    </xf>
    <xf numFmtId="166" fontId="4" fillId="6" borderId="39" xfId="1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left"/>
    </xf>
    <xf numFmtId="0" fontId="1" fillId="0" borderId="24" xfId="0" applyFont="1" applyBorder="1" applyAlignment="1" applyProtection="1">
      <alignment vertical="center"/>
    </xf>
    <xf numFmtId="0" fontId="9" fillId="0" borderId="25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9" fillId="0" borderId="28" xfId="0" applyFont="1" applyBorder="1" applyProtection="1"/>
    <xf numFmtId="0" fontId="9" fillId="0" borderId="15" xfId="0" applyFont="1" applyBorder="1" applyProtection="1"/>
    <xf numFmtId="164" fontId="6" fillId="4" borderId="12" xfId="0" applyNumberFormat="1" applyFont="1" applyFill="1" applyBorder="1" applyAlignment="1" applyProtection="1">
      <alignment horizontal="center"/>
    </xf>
    <xf numFmtId="164" fontId="6" fillId="4" borderId="21" xfId="0" applyNumberFormat="1" applyFont="1" applyFill="1" applyBorder="1" applyAlignment="1" applyProtection="1">
      <alignment horizontal="center"/>
    </xf>
    <xf numFmtId="0" fontId="1" fillId="0" borderId="13" xfId="0" applyFont="1" applyBorder="1" applyProtection="1"/>
    <xf numFmtId="0" fontId="9" fillId="0" borderId="10" xfId="0" applyFont="1" applyBorder="1" applyProtection="1"/>
    <xf numFmtId="164" fontId="6" fillId="5" borderId="12" xfId="0" applyNumberFormat="1" applyFont="1" applyFill="1" applyBorder="1" applyAlignment="1" applyProtection="1">
      <alignment horizontal="center"/>
    </xf>
    <xf numFmtId="164" fontId="6" fillId="5" borderId="21" xfId="0" applyNumberFormat="1" applyFont="1" applyFill="1" applyBorder="1" applyAlignment="1" applyProtection="1">
      <alignment horizontal="center"/>
    </xf>
    <xf numFmtId="0" fontId="1" fillId="0" borderId="13" xfId="0" applyFont="1" applyFill="1" applyBorder="1" applyProtection="1"/>
    <xf numFmtId="0" fontId="1" fillId="0" borderId="16" xfId="0" applyFont="1" applyFill="1" applyBorder="1" applyProtection="1"/>
    <xf numFmtId="164" fontId="5" fillId="5" borderId="13" xfId="0" applyNumberFormat="1" applyFont="1" applyFill="1" applyBorder="1" applyAlignment="1" applyProtection="1">
      <alignment horizontal="center"/>
    </xf>
    <xf numFmtId="164" fontId="5" fillId="5" borderId="16" xfId="0" applyNumberFormat="1" applyFont="1" applyFill="1" applyBorder="1" applyAlignment="1" applyProtection="1">
      <alignment horizontal="center"/>
    </xf>
    <xf numFmtId="164" fontId="5" fillId="4" borderId="13" xfId="0" applyNumberFormat="1" applyFont="1" applyFill="1" applyBorder="1" applyAlignment="1" applyProtection="1">
      <alignment horizontal="center"/>
    </xf>
    <xf numFmtId="164" fontId="5" fillId="4" borderId="16" xfId="0" applyNumberFormat="1" applyFont="1" applyFill="1" applyBorder="1" applyAlignment="1" applyProtection="1">
      <alignment horizontal="center"/>
    </xf>
    <xf numFmtId="0" fontId="4" fillId="0" borderId="9" xfId="0" applyFont="1" applyFill="1" applyBorder="1" applyProtection="1"/>
    <xf numFmtId="0" fontId="4" fillId="0" borderId="42" xfId="0" applyFont="1" applyFill="1" applyBorder="1" applyProtection="1"/>
    <xf numFmtId="0" fontId="6" fillId="0" borderId="29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0" fillId="3" borderId="0" xfId="0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7" fillId="0" borderId="3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" fillId="3" borderId="30" xfId="0" applyFont="1" applyFill="1" applyBorder="1" applyProtection="1">
      <protection locked="0"/>
    </xf>
    <xf numFmtId="0" fontId="1" fillId="3" borderId="34" xfId="0" applyFont="1" applyFill="1" applyBorder="1" applyProtection="1">
      <protection locked="0"/>
    </xf>
    <xf numFmtId="0" fontId="5" fillId="0" borderId="0" xfId="0" applyFont="1" applyBorder="1" applyAlignment="1" applyProtection="1"/>
    <xf numFmtId="0" fontId="5" fillId="0" borderId="35" xfId="0" applyFont="1" applyBorder="1" applyAlignment="1" applyProtection="1"/>
    <xf numFmtId="0" fontId="6" fillId="0" borderId="28" xfId="0" applyFont="1" applyBorder="1" applyAlignment="1" applyProtection="1"/>
    <xf numFmtId="0" fontId="6" fillId="0" borderId="15" xfId="0" applyFont="1" applyBorder="1" applyAlignment="1" applyProtection="1"/>
    <xf numFmtId="0" fontId="9" fillId="0" borderId="13" xfId="0" applyFont="1" applyBorder="1" applyProtection="1"/>
    <xf numFmtId="164" fontId="1" fillId="0" borderId="10" xfId="0" applyNumberFormat="1" applyFont="1" applyBorder="1" applyAlignment="1" applyProtection="1">
      <alignment horizontal="left"/>
    </xf>
    <xf numFmtId="0" fontId="10" fillId="0" borderId="13" xfId="0" applyFont="1" applyBorder="1" applyProtection="1"/>
    <xf numFmtId="0" fontId="10" fillId="0" borderId="10" xfId="0" applyFont="1" applyBorder="1" applyProtection="1"/>
    <xf numFmtId="0" fontId="10" fillId="0" borderId="16" xfId="0" applyFont="1" applyBorder="1" applyProtection="1"/>
    <xf numFmtId="164" fontId="5" fillId="4" borderId="12" xfId="0" applyNumberFormat="1" applyFont="1" applyFill="1" applyBorder="1" applyAlignment="1" applyProtection="1">
      <alignment horizontal="center"/>
    </xf>
    <xf numFmtId="164" fontId="5" fillId="4" borderId="21" xfId="0" applyNumberFormat="1" applyFont="1" applyFill="1" applyBorder="1" applyAlignment="1" applyProtection="1">
      <alignment horizontal="center"/>
    </xf>
    <xf numFmtId="0" fontId="9" fillId="0" borderId="28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5" fillId="0" borderId="0" xfId="0" applyFont="1" applyBorder="1" applyProtection="1"/>
    <xf numFmtId="0" fontId="1" fillId="0" borderId="28" xfId="0" applyFont="1" applyBorder="1" applyAlignment="1" applyProtection="1">
      <alignment vertical="center"/>
    </xf>
    <xf numFmtId="0" fontId="9" fillId="0" borderId="24" xfId="0" applyFont="1" applyBorder="1" applyAlignment="1" applyProtection="1"/>
    <xf numFmtId="0" fontId="9" fillId="0" borderId="25" xfId="0" applyFont="1" applyBorder="1" applyAlignment="1" applyProtection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19</xdr:row>
      <xdr:rowOff>19050</xdr:rowOff>
    </xdr:from>
    <xdr:to>
      <xdr:col>5</xdr:col>
      <xdr:colOff>247650</xdr:colOff>
      <xdr:row>30</xdr:row>
      <xdr:rowOff>76200</xdr:rowOff>
    </xdr:to>
    <xdr:pic>
      <xdr:nvPicPr>
        <xdr:cNvPr id="1412" name="Grafik 9">
          <a:extLst>
            <a:ext uri="{FF2B5EF4-FFF2-40B4-BE49-F238E27FC236}">
              <a16:creationId xmlns:a16="http://schemas.microsoft.com/office/drawing/2014/main" id="{44A0F721-DC5B-4DF2-9FF7-AB2A675E9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4" t="2309" r="1817" b="1155"/>
        <a:stretch>
          <a:fillRect/>
        </a:stretch>
      </xdr:blipFill>
      <xdr:spPr bwMode="auto">
        <a:xfrm>
          <a:off x="114300" y="1828800"/>
          <a:ext cx="28765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41</xdr:row>
      <xdr:rowOff>9525</xdr:rowOff>
    </xdr:from>
    <xdr:to>
      <xdr:col>4</xdr:col>
      <xdr:colOff>752475</xdr:colOff>
      <xdr:row>50</xdr:row>
      <xdr:rowOff>161925</xdr:rowOff>
    </xdr:to>
    <xdr:pic>
      <xdr:nvPicPr>
        <xdr:cNvPr id="1413" name="Grafik 10" descr="Ansicht 3x2_5 einbau">
          <a:extLst>
            <a:ext uri="{FF2B5EF4-FFF2-40B4-BE49-F238E27FC236}">
              <a16:creationId xmlns:a16="http://schemas.microsoft.com/office/drawing/2014/main" id="{54EDEC07-36C0-4253-A714-11CEE37CA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953125"/>
          <a:ext cx="25050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7"/>
  <sheetViews>
    <sheetView tabSelected="1" view="pageBreakPreview" zoomScaleNormal="100" zoomScaleSheetLayoutView="100" workbookViewId="0">
      <selection activeCell="C8" sqref="C8:N8"/>
    </sheetView>
  </sheetViews>
  <sheetFormatPr baseColWidth="10" defaultColWidth="11.42578125" defaultRowHeight="12.75" x14ac:dyDescent="0.2"/>
  <cols>
    <col min="1" max="1" width="3.28515625" style="21" customWidth="1"/>
    <col min="2" max="2" width="8.42578125" style="2" customWidth="1"/>
    <col min="3" max="3" width="13.7109375" style="2" customWidth="1"/>
    <col min="4" max="4" width="4.28515625" style="2" customWidth="1"/>
    <col min="5" max="5" width="11.42578125" style="2" customWidth="1"/>
    <col min="6" max="6" width="5.42578125" style="2" customWidth="1"/>
    <col min="7" max="7" width="11.85546875" style="2" customWidth="1"/>
    <col min="8" max="8" width="2.28515625" style="2" customWidth="1"/>
    <col min="9" max="9" width="7.28515625" style="2" customWidth="1"/>
    <col min="10" max="10" width="5.28515625" style="2" customWidth="1"/>
    <col min="11" max="11" width="2.28515625" style="2" customWidth="1"/>
    <col min="12" max="12" width="11.85546875" style="2" customWidth="1"/>
    <col min="13" max="13" width="3.5703125" style="2" customWidth="1"/>
    <col min="14" max="14" width="13.42578125" style="2" customWidth="1"/>
    <col min="15" max="15" width="11.42578125" style="2" customWidth="1"/>
    <col min="16" max="16" width="6.7109375" style="2" hidden="1" customWidth="1"/>
    <col min="17" max="19" width="11.42578125" style="2" hidden="1" customWidth="1"/>
    <col min="20" max="16384" width="11.42578125" style="2"/>
  </cols>
  <sheetData>
    <row r="1" spans="1:14" s="128" customFormat="1" ht="9.9499999999999993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8" x14ac:dyDescent="0.25">
      <c r="A2" s="132" t="s">
        <v>93</v>
      </c>
      <c r="B2" s="3"/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</row>
    <row r="3" spans="1:14" s="14" customFormat="1" x14ac:dyDescent="0.2">
      <c r="A3" s="117" t="s">
        <v>94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s="128" customFormat="1" ht="8.1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21" x14ac:dyDescent="0.35">
      <c r="A5" s="132" t="s">
        <v>97</v>
      </c>
      <c r="B5" s="3"/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</row>
    <row r="6" spans="1:14" s="128" customFormat="1" ht="8.1" customHeight="1" thickBot="1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s="128" customFormat="1" ht="8.1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6"/>
    </row>
    <row r="8" spans="1:14" s="128" customFormat="1" ht="16.5" customHeight="1" x14ac:dyDescent="0.2">
      <c r="A8" s="175" t="s">
        <v>5</v>
      </c>
      <c r="B8" s="176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8"/>
    </row>
    <row r="9" spans="1:14" s="128" customFormat="1" ht="8.1" customHeight="1" x14ac:dyDescent="0.2">
      <c r="A9" s="13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31"/>
    </row>
    <row r="10" spans="1:14" s="128" customFormat="1" ht="16.5" customHeight="1" x14ac:dyDescent="0.2">
      <c r="A10" s="175"/>
      <c r="B10" s="176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8"/>
    </row>
    <row r="11" spans="1:14" s="128" customFormat="1" ht="8.1" customHeight="1" x14ac:dyDescent="0.2">
      <c r="A11" s="13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1"/>
    </row>
    <row r="12" spans="1:14" s="128" customFormat="1" ht="16.5" customHeight="1" x14ac:dyDescent="0.2">
      <c r="A12" s="175"/>
      <c r="B12" s="176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8"/>
    </row>
    <row r="13" spans="1:14" s="128" customFormat="1" ht="8.1" customHeight="1" x14ac:dyDescent="0.2">
      <c r="A13" s="13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1"/>
    </row>
    <row r="14" spans="1:14" s="128" customFormat="1" ht="16.5" customHeight="1" x14ac:dyDescent="0.2">
      <c r="A14" s="175" t="s">
        <v>6</v>
      </c>
      <c r="B14" s="176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8"/>
    </row>
    <row r="15" spans="1:14" s="128" customFormat="1" ht="8.1" customHeight="1" thickBot="1" x14ac:dyDescent="0.25">
      <c r="A15" s="13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31"/>
    </row>
    <row r="16" spans="1:14" ht="7.9" customHeight="1" x14ac:dyDescent="0.25">
      <c r="A16" s="90"/>
      <c r="B16" s="19"/>
      <c r="C16" s="20"/>
      <c r="D16" s="20"/>
      <c r="E16" s="20"/>
      <c r="F16" s="20"/>
      <c r="G16" s="20"/>
      <c r="H16" s="20"/>
      <c r="I16" s="20"/>
      <c r="J16" s="20"/>
      <c r="K16" s="10"/>
      <c r="L16" s="10"/>
      <c r="M16" s="10"/>
      <c r="N16" s="91"/>
    </row>
    <row r="17" spans="1:19" ht="15" customHeight="1" x14ac:dyDescent="0.25">
      <c r="A17" s="92" t="s">
        <v>9</v>
      </c>
      <c r="B17" s="13" t="s">
        <v>88</v>
      </c>
      <c r="C17" s="117"/>
      <c r="D17" s="3"/>
      <c r="E17" s="3"/>
      <c r="F17" s="3"/>
      <c r="G17" s="3"/>
      <c r="H17" s="3"/>
      <c r="I17" s="3"/>
      <c r="J17" s="3"/>
      <c r="K17" s="1"/>
      <c r="L17" s="1"/>
      <c r="M17" s="1"/>
      <c r="N17" s="93"/>
    </row>
    <row r="18" spans="1:19" ht="15" customHeight="1" x14ac:dyDescent="0.2">
      <c r="A18" s="94"/>
      <c r="B18" s="192" t="s">
        <v>87</v>
      </c>
      <c r="C18" s="192"/>
      <c r="D18" s="192"/>
      <c r="E18" s="192"/>
      <c r="F18" s="192"/>
      <c r="G18" s="192"/>
      <c r="H18" s="192"/>
      <c r="I18" s="82"/>
      <c r="J18" s="82"/>
      <c r="K18" s="82"/>
      <c r="L18" s="1"/>
      <c r="M18" s="1"/>
      <c r="N18" s="93"/>
      <c r="Q18" s="2">
        <v>4500</v>
      </c>
      <c r="R18" s="83" t="s">
        <v>2</v>
      </c>
      <c r="S18" s="2">
        <v>2300</v>
      </c>
    </row>
    <row r="19" spans="1:19" ht="8.1" customHeight="1" x14ac:dyDescent="0.2">
      <c r="A19" s="9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93"/>
    </row>
    <row r="20" spans="1:19" ht="13.9" customHeight="1" x14ac:dyDescent="0.2">
      <c r="A20" s="94"/>
      <c r="B20" s="1"/>
      <c r="C20" s="1"/>
      <c r="D20" s="1"/>
      <c r="E20" s="1"/>
      <c r="F20" s="1"/>
      <c r="G20" s="194"/>
      <c r="H20" s="195"/>
      <c r="I20" s="194" t="s">
        <v>0</v>
      </c>
      <c r="J20" s="195"/>
      <c r="K20" s="4"/>
      <c r="L20" s="4" t="s">
        <v>1</v>
      </c>
      <c r="M20" s="24"/>
      <c r="N20" s="95"/>
    </row>
    <row r="21" spans="1:19" ht="13.9" customHeight="1" x14ac:dyDescent="0.2">
      <c r="A21" s="94"/>
      <c r="B21" s="1"/>
      <c r="C21" s="1"/>
      <c r="D21" s="1"/>
      <c r="E21" s="1"/>
      <c r="F21" s="1"/>
      <c r="G21" s="151"/>
      <c r="H21" s="152"/>
      <c r="I21" s="181"/>
      <c r="J21" s="182"/>
      <c r="K21" s="5"/>
      <c r="L21" s="23"/>
      <c r="M21" s="25"/>
      <c r="N21" s="96"/>
    </row>
    <row r="22" spans="1:19" ht="13.9" customHeight="1" x14ac:dyDescent="0.25">
      <c r="A22" s="94"/>
      <c r="B22" s="1"/>
      <c r="C22" s="1"/>
      <c r="D22" s="1"/>
      <c r="E22" s="1"/>
      <c r="F22" s="1"/>
      <c r="G22" s="147" t="s">
        <v>45</v>
      </c>
      <c r="H22" s="148"/>
      <c r="I22" s="149" t="s">
        <v>52</v>
      </c>
      <c r="J22" s="150"/>
      <c r="K22" s="6" t="s">
        <v>2</v>
      </c>
      <c r="L22" s="6" t="s">
        <v>36</v>
      </c>
      <c r="M22" s="89"/>
      <c r="N22" s="97"/>
    </row>
    <row r="23" spans="1:19" ht="13.9" customHeight="1" x14ac:dyDescent="0.2">
      <c r="A23" s="94"/>
      <c r="B23" s="1"/>
      <c r="C23" s="1"/>
      <c r="D23" s="1"/>
      <c r="E23" s="1"/>
      <c r="F23" s="1"/>
      <c r="G23" s="193"/>
      <c r="H23" s="191"/>
      <c r="I23" s="153">
        <f>ROUND((S18/1000-E33/1000-E34/1000)*E32/1000,3)</f>
        <v>0</v>
      </c>
      <c r="J23" s="154"/>
      <c r="K23" s="7" t="s">
        <v>2</v>
      </c>
      <c r="L23" s="50">
        <v>0</v>
      </c>
      <c r="M23" s="42" t="s">
        <v>12</v>
      </c>
      <c r="N23" s="137">
        <f>ROUND(I23*L23,3)</f>
        <v>0</v>
      </c>
    </row>
    <row r="24" spans="1:19" ht="13.9" customHeight="1" x14ac:dyDescent="0.25">
      <c r="A24" s="94"/>
      <c r="B24" s="1"/>
      <c r="C24" s="1"/>
      <c r="D24" s="1"/>
      <c r="E24" s="1"/>
      <c r="F24" s="1"/>
      <c r="G24" s="147" t="s">
        <v>46</v>
      </c>
      <c r="H24" s="148"/>
      <c r="I24" s="149" t="s">
        <v>53</v>
      </c>
      <c r="J24" s="150"/>
      <c r="K24" s="6" t="s">
        <v>2</v>
      </c>
      <c r="L24" s="6" t="s">
        <v>37</v>
      </c>
      <c r="M24" s="89"/>
      <c r="N24" s="98"/>
    </row>
    <row r="25" spans="1:19" ht="13.9" customHeight="1" x14ac:dyDescent="0.2">
      <c r="A25" s="94"/>
      <c r="B25" s="1"/>
      <c r="C25" s="1"/>
      <c r="D25" s="1"/>
      <c r="E25" s="1"/>
      <c r="F25" s="1"/>
      <c r="G25" s="190"/>
      <c r="H25" s="191"/>
      <c r="I25" s="153">
        <f>ROUND(Q18/1000/2*E33/1000,3)</f>
        <v>0</v>
      </c>
      <c r="J25" s="154"/>
      <c r="K25" s="7" t="s">
        <v>2</v>
      </c>
      <c r="L25" s="50">
        <v>0</v>
      </c>
      <c r="M25" s="42" t="s">
        <v>12</v>
      </c>
      <c r="N25" s="137">
        <f t="shared" ref="N25:N35" si="0">ROUND(I25*L25,3)</f>
        <v>0</v>
      </c>
    </row>
    <row r="26" spans="1:19" ht="13.9" customHeight="1" x14ac:dyDescent="0.25">
      <c r="A26" s="94"/>
      <c r="B26" s="1"/>
      <c r="C26" s="1"/>
      <c r="D26" s="1"/>
      <c r="E26" s="1"/>
      <c r="F26" s="1"/>
      <c r="G26" s="147" t="s">
        <v>47</v>
      </c>
      <c r="H26" s="148"/>
      <c r="I26" s="149" t="s">
        <v>54</v>
      </c>
      <c r="J26" s="150"/>
      <c r="K26" s="6" t="s">
        <v>2</v>
      </c>
      <c r="L26" s="6" t="s">
        <v>38</v>
      </c>
      <c r="M26" s="89"/>
      <c r="N26" s="129"/>
    </row>
    <row r="27" spans="1:19" ht="13.9" customHeight="1" x14ac:dyDescent="0.2">
      <c r="A27" s="94"/>
      <c r="B27" s="1"/>
      <c r="C27" s="1"/>
      <c r="D27" s="1"/>
      <c r="E27" s="1"/>
      <c r="F27" s="1"/>
      <c r="G27" s="190"/>
      <c r="H27" s="191"/>
      <c r="I27" s="153">
        <f>ROUND(Q18/1000/2*E34/1000,3)</f>
        <v>0</v>
      </c>
      <c r="J27" s="154"/>
      <c r="K27" s="7" t="s">
        <v>2</v>
      </c>
      <c r="L27" s="50">
        <v>0</v>
      </c>
      <c r="M27" s="42" t="s">
        <v>12</v>
      </c>
      <c r="N27" s="137">
        <f t="shared" si="0"/>
        <v>0</v>
      </c>
    </row>
    <row r="28" spans="1:19" ht="13.9" customHeight="1" x14ac:dyDescent="0.25">
      <c r="A28" s="94"/>
      <c r="B28" s="1"/>
      <c r="C28" s="1"/>
      <c r="D28" s="1"/>
      <c r="E28" s="1"/>
      <c r="F28" s="1"/>
      <c r="G28" s="147" t="s">
        <v>48</v>
      </c>
      <c r="H28" s="148"/>
      <c r="I28" s="149" t="s">
        <v>55</v>
      </c>
      <c r="J28" s="150"/>
      <c r="K28" s="6" t="s">
        <v>2</v>
      </c>
      <c r="L28" s="6" t="s">
        <v>59</v>
      </c>
      <c r="M28" s="89"/>
      <c r="N28" s="129"/>
    </row>
    <row r="29" spans="1:19" ht="13.9" customHeight="1" x14ac:dyDescent="0.2">
      <c r="A29" s="94"/>
      <c r="B29" s="1"/>
      <c r="C29" s="1"/>
      <c r="D29" s="1"/>
      <c r="E29" s="1"/>
      <c r="F29" s="1"/>
      <c r="G29" s="190"/>
      <c r="H29" s="191"/>
      <c r="I29" s="153">
        <f>ROUND((S18/1000-E36/1000-E37/1000)*E35/1000,3)</f>
        <v>0</v>
      </c>
      <c r="J29" s="154"/>
      <c r="K29" s="7" t="s">
        <v>2</v>
      </c>
      <c r="L29" s="50">
        <v>0</v>
      </c>
      <c r="M29" s="42" t="s">
        <v>12</v>
      </c>
      <c r="N29" s="137">
        <f t="shared" si="0"/>
        <v>0</v>
      </c>
    </row>
    <row r="30" spans="1:19" ht="13.9" customHeight="1" x14ac:dyDescent="0.25">
      <c r="A30" s="94"/>
      <c r="B30" s="1"/>
      <c r="C30" s="1"/>
      <c r="D30" s="1"/>
      <c r="E30" s="1"/>
      <c r="F30" s="1"/>
      <c r="G30" s="147" t="s">
        <v>49</v>
      </c>
      <c r="H30" s="148"/>
      <c r="I30" s="149" t="s">
        <v>56</v>
      </c>
      <c r="J30" s="150"/>
      <c r="K30" s="8" t="s">
        <v>2</v>
      </c>
      <c r="L30" s="6" t="s">
        <v>60</v>
      </c>
      <c r="M30" s="89"/>
      <c r="N30" s="129"/>
    </row>
    <row r="31" spans="1:19" ht="13.9" customHeight="1" x14ac:dyDescent="0.2">
      <c r="A31" s="94"/>
      <c r="B31" s="1"/>
      <c r="C31" s="1"/>
      <c r="D31" s="1"/>
      <c r="E31" s="1"/>
      <c r="F31" s="1"/>
      <c r="G31" s="151"/>
      <c r="H31" s="152"/>
      <c r="I31" s="153">
        <f>ROUND(Q18/1000/2*E36/1000,3)</f>
        <v>0</v>
      </c>
      <c r="J31" s="154"/>
      <c r="K31" s="9" t="s">
        <v>2</v>
      </c>
      <c r="L31" s="50">
        <v>0</v>
      </c>
      <c r="M31" s="42" t="s">
        <v>12</v>
      </c>
      <c r="N31" s="137">
        <f t="shared" si="0"/>
        <v>0</v>
      </c>
    </row>
    <row r="32" spans="1:19" ht="13.9" customHeight="1" x14ac:dyDescent="0.25">
      <c r="A32" s="94"/>
      <c r="B32" s="11" t="s">
        <v>39</v>
      </c>
      <c r="C32" s="1"/>
      <c r="D32" s="11" t="s">
        <v>28</v>
      </c>
      <c r="E32" s="47">
        <v>0</v>
      </c>
      <c r="F32" s="11" t="s">
        <v>4</v>
      </c>
      <c r="G32" s="147" t="s">
        <v>50</v>
      </c>
      <c r="H32" s="148"/>
      <c r="I32" s="149" t="s">
        <v>57</v>
      </c>
      <c r="J32" s="150"/>
      <c r="K32" s="6" t="s">
        <v>2</v>
      </c>
      <c r="L32" s="6" t="s">
        <v>61</v>
      </c>
      <c r="M32" s="89"/>
      <c r="N32" s="129"/>
    </row>
    <row r="33" spans="1:24" ht="13.9" customHeight="1" x14ac:dyDescent="0.2">
      <c r="A33" s="94"/>
      <c r="B33" s="11" t="s">
        <v>40</v>
      </c>
      <c r="C33" s="1"/>
      <c r="D33" s="11" t="s">
        <v>30</v>
      </c>
      <c r="E33" s="48">
        <v>0</v>
      </c>
      <c r="F33" s="11" t="s">
        <v>4</v>
      </c>
      <c r="G33" s="151"/>
      <c r="H33" s="152"/>
      <c r="I33" s="153">
        <f>ROUND(Q18/1000/2*E37/1000,3)</f>
        <v>0</v>
      </c>
      <c r="J33" s="154"/>
      <c r="K33" s="22" t="s">
        <v>2</v>
      </c>
      <c r="L33" s="50">
        <v>0</v>
      </c>
      <c r="M33" s="42" t="s">
        <v>12</v>
      </c>
      <c r="N33" s="137">
        <f t="shared" si="0"/>
        <v>0</v>
      </c>
    </row>
    <row r="34" spans="1:24" ht="13.9" customHeight="1" x14ac:dyDescent="0.25">
      <c r="A34" s="94"/>
      <c r="B34" s="11" t="s">
        <v>41</v>
      </c>
      <c r="C34" s="1"/>
      <c r="D34" s="11" t="s">
        <v>31</v>
      </c>
      <c r="E34" s="48">
        <v>0</v>
      </c>
      <c r="F34" s="11" t="s">
        <v>4</v>
      </c>
      <c r="G34" s="147" t="s">
        <v>51</v>
      </c>
      <c r="H34" s="148"/>
      <c r="I34" s="149" t="s">
        <v>58</v>
      </c>
      <c r="J34" s="150"/>
      <c r="K34" s="8" t="s">
        <v>2</v>
      </c>
      <c r="L34" s="6" t="s">
        <v>62</v>
      </c>
      <c r="M34" s="89"/>
      <c r="N34" s="129"/>
    </row>
    <row r="35" spans="1:24" ht="13.9" customHeight="1" x14ac:dyDescent="0.2">
      <c r="A35" s="94"/>
      <c r="B35" s="11" t="s">
        <v>42</v>
      </c>
      <c r="C35" s="1"/>
      <c r="D35" s="11" t="s">
        <v>33</v>
      </c>
      <c r="E35" s="48">
        <v>0</v>
      </c>
      <c r="F35" s="11" t="s">
        <v>4</v>
      </c>
      <c r="G35" s="151"/>
      <c r="H35" s="152"/>
      <c r="I35" s="153">
        <f>ROUND((S18/1000-E36/1000-E37/1000)*E38/1000,3)</f>
        <v>0</v>
      </c>
      <c r="J35" s="154"/>
      <c r="K35" s="22" t="s">
        <v>2</v>
      </c>
      <c r="L35" s="50">
        <v>0</v>
      </c>
      <c r="M35" s="42" t="s">
        <v>12</v>
      </c>
      <c r="N35" s="137">
        <f t="shared" si="0"/>
        <v>0</v>
      </c>
    </row>
    <row r="36" spans="1:24" ht="13.9" customHeight="1" x14ac:dyDescent="0.2">
      <c r="A36" s="94"/>
      <c r="B36" s="11" t="s">
        <v>43</v>
      </c>
      <c r="C36" s="1"/>
      <c r="D36" s="11" t="s">
        <v>34</v>
      </c>
      <c r="E36" s="48">
        <v>0</v>
      </c>
      <c r="F36" s="11" t="s">
        <v>4</v>
      </c>
      <c r="G36" s="155" t="s">
        <v>11</v>
      </c>
      <c r="H36" s="156"/>
      <c r="I36" s="157">
        <f>I23+I25+I27+I29+I31+I33+I35</f>
        <v>0</v>
      </c>
      <c r="J36" s="158"/>
      <c r="K36" s="8"/>
      <c r="L36" s="28" t="s">
        <v>19</v>
      </c>
      <c r="M36" s="34" t="s">
        <v>12</v>
      </c>
      <c r="N36" s="139">
        <f>SUM(N23:N35)</f>
        <v>0</v>
      </c>
    </row>
    <row r="37" spans="1:24" ht="13.9" customHeight="1" x14ac:dyDescent="0.2">
      <c r="A37" s="94"/>
      <c r="B37" s="11" t="s">
        <v>44</v>
      </c>
      <c r="C37" s="1"/>
      <c r="D37" s="11" t="s">
        <v>35</v>
      </c>
      <c r="E37" s="48">
        <v>0</v>
      </c>
      <c r="F37" s="11" t="s">
        <v>4</v>
      </c>
      <c r="G37" s="183"/>
      <c r="H37" s="156"/>
      <c r="I37" s="184"/>
      <c r="J37" s="184"/>
      <c r="K37" s="27"/>
      <c r="L37" s="36" t="s">
        <v>11</v>
      </c>
      <c r="M37" s="35" t="s">
        <v>12</v>
      </c>
      <c r="N37" s="140">
        <f>I36</f>
        <v>0</v>
      </c>
    </row>
    <row r="38" spans="1:24" ht="13.9" customHeight="1" x14ac:dyDescent="0.2">
      <c r="A38" s="94"/>
      <c r="B38" s="17" t="s">
        <v>29</v>
      </c>
      <c r="C38" s="1"/>
      <c r="D38" s="11" t="s">
        <v>32</v>
      </c>
      <c r="E38" s="49">
        <v>0</v>
      </c>
      <c r="F38" s="11" t="s">
        <v>4</v>
      </c>
      <c r="G38" s="185" t="s">
        <v>20</v>
      </c>
      <c r="H38" s="186"/>
      <c r="I38" s="186"/>
      <c r="J38" s="186"/>
      <c r="K38" s="186"/>
      <c r="L38" s="186"/>
      <c r="M38" s="187"/>
      <c r="N38" s="143" t="e">
        <f>ROUND(N36/N37,3)</f>
        <v>#DIV/0!</v>
      </c>
    </row>
    <row r="39" spans="1:24" ht="7.9" customHeight="1" thickBot="1" x14ac:dyDescent="0.25">
      <c r="A39" s="99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00"/>
    </row>
    <row r="40" spans="1:24" ht="7.9" customHeight="1" x14ac:dyDescent="0.2">
      <c r="A40" s="9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91"/>
    </row>
    <row r="41" spans="1:24" ht="15" customHeight="1" x14ac:dyDescent="0.25">
      <c r="A41" s="92" t="s">
        <v>95</v>
      </c>
      <c r="B41" s="13" t="s">
        <v>96</v>
      </c>
      <c r="C41" s="16"/>
      <c r="D41" s="16"/>
      <c r="E41" s="1"/>
      <c r="F41" s="1"/>
      <c r="G41" s="18" t="s">
        <v>92</v>
      </c>
      <c r="H41" s="173"/>
      <c r="I41" s="173"/>
      <c r="J41" s="173"/>
      <c r="K41" s="173"/>
      <c r="L41" s="173"/>
      <c r="M41" s="173"/>
      <c r="N41" s="174"/>
      <c r="P41" s="14"/>
      <c r="Q41" s="2">
        <v>4300</v>
      </c>
      <c r="R41" s="83" t="s">
        <v>2</v>
      </c>
      <c r="S41" s="2">
        <v>2200</v>
      </c>
      <c r="T41" s="14"/>
      <c r="U41" s="14"/>
      <c r="V41" s="14"/>
      <c r="W41" s="14"/>
      <c r="X41" s="14"/>
    </row>
    <row r="42" spans="1:24" ht="15" customHeight="1" x14ac:dyDescent="0.25">
      <c r="A42" s="101"/>
      <c r="B42" s="18"/>
      <c r="C42" s="16"/>
      <c r="D42" s="16"/>
      <c r="E42" s="1"/>
      <c r="F42" s="1"/>
      <c r="G42" s="179" t="s">
        <v>89</v>
      </c>
      <c r="H42" s="179"/>
      <c r="I42" s="179"/>
      <c r="J42" s="179"/>
      <c r="K42" s="179"/>
      <c r="L42" s="179"/>
      <c r="M42" s="179"/>
      <c r="N42" s="180"/>
      <c r="P42" s="14"/>
    </row>
    <row r="43" spans="1:24" ht="8.1" customHeight="1" x14ac:dyDescent="0.25">
      <c r="A43" s="94"/>
      <c r="B43" s="17"/>
      <c r="C43" s="1"/>
      <c r="D43" s="1"/>
      <c r="E43" s="11"/>
      <c r="F43" s="1"/>
      <c r="G43" s="75"/>
      <c r="H43" s="165"/>
      <c r="I43" s="165"/>
      <c r="J43" s="165"/>
      <c r="K43" s="165"/>
      <c r="L43" s="165"/>
      <c r="M43" s="165"/>
      <c r="N43" s="166"/>
    </row>
    <row r="44" spans="1:24" ht="13.9" customHeight="1" x14ac:dyDescent="0.25">
      <c r="A44" s="94"/>
      <c r="B44" s="1"/>
      <c r="C44" s="1"/>
      <c r="D44" s="1"/>
      <c r="E44" s="1"/>
      <c r="F44" s="1"/>
      <c r="G44" s="62" t="s">
        <v>24</v>
      </c>
      <c r="H44" s="63"/>
      <c r="I44" s="66" t="s">
        <v>3</v>
      </c>
      <c r="J44" s="67"/>
      <c r="K44" s="58" t="s">
        <v>2</v>
      </c>
      <c r="L44" s="59" t="s">
        <v>13</v>
      </c>
      <c r="M44" s="56"/>
      <c r="N44" s="102"/>
      <c r="P44" s="11"/>
      <c r="Q44" s="76"/>
      <c r="S44" s="14"/>
    </row>
    <row r="45" spans="1:24" ht="13.9" customHeight="1" x14ac:dyDescent="0.25">
      <c r="A45" s="94"/>
      <c r="B45" s="1"/>
      <c r="C45" s="1"/>
      <c r="D45" s="1"/>
      <c r="E45" s="1"/>
      <c r="F45" s="1"/>
      <c r="G45" s="68"/>
      <c r="H45" s="69"/>
      <c r="I45" s="167" t="s">
        <v>14</v>
      </c>
      <c r="J45" s="168"/>
      <c r="K45" s="8" t="s">
        <v>2</v>
      </c>
      <c r="L45" s="8" t="s">
        <v>15</v>
      </c>
      <c r="M45" s="46"/>
      <c r="N45" s="103"/>
      <c r="P45" s="11"/>
      <c r="Q45" s="76"/>
      <c r="S45" s="14"/>
      <c r="U45" s="79"/>
    </row>
    <row r="46" spans="1:24" ht="13.9" customHeight="1" x14ac:dyDescent="0.2">
      <c r="A46" s="94"/>
      <c r="B46" s="1"/>
      <c r="C46" s="1"/>
      <c r="D46" s="1"/>
      <c r="E46" s="1"/>
      <c r="F46" s="1"/>
      <c r="G46" s="115"/>
      <c r="H46" s="116"/>
      <c r="I46" s="188">
        <f>Q49</f>
        <v>0</v>
      </c>
      <c r="J46" s="189"/>
      <c r="K46" s="41" t="s">
        <v>2</v>
      </c>
      <c r="L46" s="138" t="e">
        <f>N38</f>
        <v>#DIV/0!</v>
      </c>
      <c r="M46" s="123" t="s">
        <v>12</v>
      </c>
      <c r="N46" s="127" t="e">
        <f>I46*L46</f>
        <v>#DIV/0!</v>
      </c>
      <c r="P46" s="11"/>
      <c r="Q46" s="76"/>
      <c r="S46" s="14"/>
      <c r="T46" s="78"/>
      <c r="U46" s="81"/>
    </row>
    <row r="47" spans="1:24" ht="13.9" customHeight="1" x14ac:dyDescent="0.25">
      <c r="A47" s="94"/>
      <c r="B47" s="1"/>
      <c r="C47" s="1"/>
      <c r="D47" s="1"/>
      <c r="E47" s="1"/>
      <c r="F47" s="1"/>
      <c r="G47" s="62" t="s">
        <v>25</v>
      </c>
      <c r="H47" s="63"/>
      <c r="I47" s="169" t="s">
        <v>63</v>
      </c>
      <c r="J47" s="170"/>
      <c r="K47" s="58" t="s">
        <v>2</v>
      </c>
      <c r="L47" s="59" t="s">
        <v>64</v>
      </c>
      <c r="M47" s="31" t="s">
        <v>12</v>
      </c>
      <c r="N47" s="104"/>
      <c r="P47" s="11"/>
      <c r="Q47" s="76"/>
      <c r="S47" s="14"/>
      <c r="T47" s="79"/>
      <c r="U47" s="79"/>
    </row>
    <row r="48" spans="1:24" ht="13.9" customHeight="1" x14ac:dyDescent="0.2">
      <c r="A48" s="94"/>
      <c r="B48" s="1"/>
      <c r="C48" s="1"/>
      <c r="D48" s="1"/>
      <c r="E48" s="1"/>
      <c r="F48" s="1"/>
      <c r="G48" s="64" t="s">
        <v>79</v>
      </c>
      <c r="H48" s="65"/>
      <c r="I48" s="163">
        <f>Q51</f>
        <v>4.7300000000000004</v>
      </c>
      <c r="J48" s="164"/>
      <c r="K48" s="37"/>
      <c r="L48" s="30"/>
      <c r="M48" s="55"/>
      <c r="N48" s="105"/>
      <c r="P48" s="11"/>
      <c r="Q48" s="76"/>
      <c r="S48" s="14"/>
      <c r="U48" s="79"/>
    </row>
    <row r="49" spans="1:24" ht="13.9" customHeight="1" x14ac:dyDescent="0.2">
      <c r="A49" s="94"/>
      <c r="B49" s="1"/>
      <c r="C49" s="1"/>
      <c r="D49" s="1"/>
      <c r="E49" s="1"/>
      <c r="F49" s="1"/>
      <c r="G49" s="64" t="s">
        <v>80</v>
      </c>
      <c r="H49" s="65"/>
      <c r="I49" s="163">
        <f>Q52</f>
        <v>4.7300000000000004</v>
      </c>
      <c r="J49" s="164"/>
      <c r="K49" s="37"/>
      <c r="L49" s="60"/>
      <c r="M49" s="55"/>
      <c r="N49" s="105"/>
      <c r="P49" s="128" t="s">
        <v>98</v>
      </c>
      <c r="Q49" s="76">
        <f>ROUND((Q41/1000*S41/1000)-Q51-Q52,3)</f>
        <v>0</v>
      </c>
      <c r="S49" s="14"/>
      <c r="U49" s="79"/>
      <c r="V49" s="51"/>
      <c r="X49" s="78"/>
    </row>
    <row r="50" spans="1:24" ht="13.9" customHeight="1" x14ac:dyDescent="0.2">
      <c r="A50" s="94"/>
      <c r="B50" s="1"/>
      <c r="C50" s="1"/>
      <c r="D50" s="1"/>
      <c r="E50" s="1"/>
      <c r="F50" s="1"/>
      <c r="G50" s="70" t="s">
        <v>65</v>
      </c>
      <c r="H50" s="116"/>
      <c r="I50" s="161">
        <f>I48+I49</f>
        <v>9.4600000000000009</v>
      </c>
      <c r="J50" s="162"/>
      <c r="K50" s="9" t="s">
        <v>2</v>
      </c>
      <c r="L50" s="124">
        <v>0</v>
      </c>
      <c r="M50" s="43" t="s">
        <v>12</v>
      </c>
      <c r="N50" s="127">
        <f>ROUND(I50*L50,3)</f>
        <v>0</v>
      </c>
      <c r="S50" s="14"/>
      <c r="U50" s="79"/>
      <c r="W50" s="51"/>
    </row>
    <row r="51" spans="1:24" ht="13.9" customHeight="1" x14ac:dyDescent="0.25">
      <c r="A51" s="94"/>
      <c r="B51" s="1"/>
      <c r="C51" s="1"/>
      <c r="D51" s="1"/>
      <c r="E51" s="1"/>
      <c r="F51" s="1"/>
      <c r="G51" s="62" t="s">
        <v>26</v>
      </c>
      <c r="H51" s="63"/>
      <c r="I51" s="171" t="s">
        <v>66</v>
      </c>
      <c r="J51" s="172"/>
      <c r="K51" s="59" t="s">
        <v>2</v>
      </c>
      <c r="L51" s="61" t="s">
        <v>16</v>
      </c>
      <c r="M51" s="32" t="s">
        <v>12</v>
      </c>
      <c r="N51" s="106"/>
      <c r="P51" s="77" t="s">
        <v>81</v>
      </c>
      <c r="Q51" s="76">
        <f>ROUND(((S41/1000-E53/1000-E54/1000)*((Q41/1000-E52/1000-E55/1000-E58/1000)/2)),3)</f>
        <v>4.7300000000000004</v>
      </c>
      <c r="S51" s="14"/>
      <c r="U51" s="79"/>
      <c r="X51" s="14"/>
    </row>
    <row r="52" spans="1:24" ht="13.9" customHeight="1" x14ac:dyDescent="0.2">
      <c r="A52" s="94"/>
      <c r="B52" s="11" t="s">
        <v>70</v>
      </c>
      <c r="C52" s="1"/>
      <c r="D52" s="11" t="s">
        <v>67</v>
      </c>
      <c r="E52" s="47">
        <v>0</v>
      </c>
      <c r="F52" s="11" t="s">
        <v>4</v>
      </c>
      <c r="G52" s="64" t="s">
        <v>83</v>
      </c>
      <c r="H52" s="65"/>
      <c r="I52" s="163">
        <f>Q54</f>
        <v>8.6999999999999993</v>
      </c>
      <c r="J52" s="164"/>
      <c r="K52" s="8"/>
      <c r="L52" s="30"/>
      <c r="M52" s="46"/>
      <c r="N52" s="107"/>
      <c r="P52" s="77" t="s">
        <v>82</v>
      </c>
      <c r="Q52" s="76">
        <f>ROUND(((S41/1000-E56/1000-E57/1000)*((Q41/1000-E52/1000-E55/1000-E58/1000)/2)),3)</f>
        <v>4.7300000000000004</v>
      </c>
      <c r="S52" s="14"/>
      <c r="U52" s="79"/>
      <c r="W52" s="51"/>
    </row>
    <row r="53" spans="1:24" ht="13.9" customHeight="1" x14ac:dyDescent="0.2">
      <c r="A53" s="94"/>
      <c r="B53" s="11" t="s">
        <v>71</v>
      </c>
      <c r="C53" s="1"/>
      <c r="D53" s="11" t="s">
        <v>68</v>
      </c>
      <c r="E53" s="48">
        <v>0</v>
      </c>
      <c r="F53" s="11" t="s">
        <v>4</v>
      </c>
      <c r="G53" s="64" t="s">
        <v>84</v>
      </c>
      <c r="H53" s="65"/>
      <c r="I53" s="163">
        <f>Q55</f>
        <v>8.6999999999999993</v>
      </c>
      <c r="J53" s="164"/>
      <c r="K53" s="9"/>
      <c r="L53" s="60"/>
      <c r="M53" s="57"/>
      <c r="N53" s="108"/>
      <c r="P53" s="1"/>
      <c r="S53" s="14"/>
      <c r="U53" s="79"/>
    </row>
    <row r="54" spans="1:24" ht="13.9" customHeight="1" x14ac:dyDescent="0.2">
      <c r="A54" s="94"/>
      <c r="B54" s="11" t="s">
        <v>72</v>
      </c>
      <c r="C54" s="1"/>
      <c r="D54" s="11" t="s">
        <v>69</v>
      </c>
      <c r="E54" s="48">
        <v>0</v>
      </c>
      <c r="F54" s="11" t="s">
        <v>4</v>
      </c>
      <c r="G54" s="122"/>
      <c r="H54" s="123"/>
      <c r="I54" s="161">
        <f>I52+I53</f>
        <v>17.399999999999999</v>
      </c>
      <c r="J54" s="162"/>
      <c r="K54" s="7" t="s">
        <v>2</v>
      </c>
      <c r="L54" s="125">
        <v>0</v>
      </c>
      <c r="M54" s="44" t="s">
        <v>12</v>
      </c>
      <c r="N54" s="127">
        <f>ROUND(I54*L54,3)</f>
        <v>0</v>
      </c>
      <c r="P54" s="77" t="s">
        <v>85</v>
      </c>
      <c r="Q54" s="76">
        <f>ROUND(((S41/1000-E53/1000-E54/1000)+(Q41/1000/2-E52/1000-E58/1000/2))*2,3)</f>
        <v>8.6999999999999993</v>
      </c>
    </row>
    <row r="55" spans="1:24" ht="13.9" customHeight="1" x14ac:dyDescent="0.2">
      <c r="A55" s="94"/>
      <c r="B55" s="11" t="s">
        <v>73</v>
      </c>
      <c r="C55" s="1"/>
      <c r="D55" s="11" t="s">
        <v>74</v>
      </c>
      <c r="E55" s="48">
        <v>0</v>
      </c>
      <c r="F55" s="11" t="s">
        <v>4</v>
      </c>
      <c r="G55" s="118"/>
      <c r="H55" s="119"/>
      <c r="I55" s="71"/>
      <c r="J55" s="71"/>
      <c r="K55" s="33"/>
      <c r="L55" s="33" t="s">
        <v>23</v>
      </c>
      <c r="M55" s="29"/>
      <c r="N55" s="126" t="e">
        <f>SUM(N46:N54)</f>
        <v>#DIV/0!</v>
      </c>
      <c r="P55" s="77" t="s">
        <v>86</v>
      </c>
      <c r="Q55" s="76">
        <f>ROUND(((S41/1000-E56/1000-E57/1000)+(Q41/1000/2-E55/1000-E58/1000/2))*2,3)</f>
        <v>8.6999999999999993</v>
      </c>
    </row>
    <row r="56" spans="1:24" ht="13.9" customHeight="1" x14ac:dyDescent="0.2">
      <c r="A56" s="94"/>
      <c r="B56" s="11" t="s">
        <v>75</v>
      </c>
      <c r="C56" s="1"/>
      <c r="D56" s="11" t="s">
        <v>77</v>
      </c>
      <c r="E56" s="48">
        <v>0</v>
      </c>
      <c r="F56" s="11" t="s">
        <v>4</v>
      </c>
      <c r="G56" s="115"/>
      <c r="H56" s="72"/>
      <c r="I56" s="26"/>
      <c r="J56" s="15"/>
      <c r="K56" s="1"/>
      <c r="L56" s="145" t="s">
        <v>99</v>
      </c>
      <c r="M56" s="146"/>
      <c r="N56" s="126">
        <f>ROUND(Q41/1000*S41/1000,3)</f>
        <v>9.4600000000000009</v>
      </c>
    </row>
    <row r="57" spans="1:24" ht="13.9" customHeight="1" x14ac:dyDescent="0.2">
      <c r="A57" s="94"/>
      <c r="B57" s="11" t="s">
        <v>76</v>
      </c>
      <c r="C57" s="1"/>
      <c r="D57" s="11" t="s">
        <v>78</v>
      </c>
      <c r="E57" s="48">
        <v>0</v>
      </c>
      <c r="F57" s="11" t="s">
        <v>4</v>
      </c>
      <c r="G57" s="120" t="s">
        <v>21</v>
      </c>
      <c r="H57" s="121"/>
      <c r="I57" s="121"/>
      <c r="J57" s="121"/>
      <c r="K57" s="121"/>
      <c r="L57" s="73"/>
      <c r="M57" s="74"/>
      <c r="N57" s="142" t="e">
        <f>ROUND(N55/N56,3)</f>
        <v>#DIV/0!</v>
      </c>
      <c r="P57" s="51"/>
    </row>
    <row r="58" spans="1:24" ht="13.9" customHeight="1" x14ac:dyDescent="0.2">
      <c r="A58" s="94"/>
      <c r="B58" s="17" t="s">
        <v>29</v>
      </c>
      <c r="C58" s="1"/>
      <c r="D58" s="11" t="s">
        <v>32</v>
      </c>
      <c r="E58" s="49">
        <v>0</v>
      </c>
      <c r="F58" s="11" t="s">
        <v>4</v>
      </c>
      <c r="G58" s="120" t="s">
        <v>22</v>
      </c>
      <c r="H58" s="121"/>
      <c r="I58" s="121"/>
      <c r="J58" s="121"/>
      <c r="K58" s="121"/>
      <c r="L58" s="73"/>
      <c r="M58" s="74"/>
      <c r="N58" s="141" t="e">
        <f>ROUND(N57,2)</f>
        <v>#DIV/0!</v>
      </c>
      <c r="P58" s="51"/>
    </row>
    <row r="59" spans="1:24" ht="7.9" customHeight="1" thickBot="1" x14ac:dyDescent="0.25">
      <c r="A59" s="99"/>
      <c r="B59" s="12"/>
      <c r="C59" s="84"/>
      <c r="D59" s="84"/>
      <c r="E59" s="85"/>
      <c r="F59" s="84"/>
      <c r="G59" s="86"/>
      <c r="H59" s="84"/>
      <c r="I59" s="84"/>
      <c r="J59" s="86"/>
      <c r="K59" s="85"/>
      <c r="L59" s="85"/>
      <c r="M59" s="85"/>
      <c r="N59" s="109"/>
    </row>
    <row r="60" spans="1:24" ht="7.9" customHeight="1" x14ac:dyDescent="0.2">
      <c r="A60" s="94"/>
      <c r="B60" s="1"/>
      <c r="C60" s="16"/>
      <c r="D60" s="16"/>
      <c r="E60" s="17"/>
      <c r="F60" s="16"/>
      <c r="G60" s="40"/>
      <c r="H60" s="38"/>
      <c r="I60" s="38"/>
      <c r="J60" s="40"/>
      <c r="K60" s="39"/>
      <c r="L60" s="39"/>
      <c r="M60" s="39"/>
      <c r="N60" s="110"/>
    </row>
    <row r="61" spans="1:24" ht="13.9" customHeight="1" x14ac:dyDescent="0.2">
      <c r="A61" s="92" t="s">
        <v>90</v>
      </c>
      <c r="B61" s="13" t="s">
        <v>91</v>
      </c>
      <c r="C61" s="16"/>
      <c r="D61" s="16"/>
      <c r="E61" s="16"/>
      <c r="F61" s="16"/>
      <c r="G61" s="52" t="s">
        <v>27</v>
      </c>
      <c r="H61" s="53"/>
      <c r="I61" s="159" t="s">
        <v>100</v>
      </c>
      <c r="J61" s="160"/>
      <c r="K61" s="54" t="s">
        <v>8</v>
      </c>
      <c r="L61" s="145" t="s">
        <v>99</v>
      </c>
      <c r="M61" s="146"/>
      <c r="N61" s="111"/>
    </row>
    <row r="62" spans="1:24" ht="13.9" customHeight="1" x14ac:dyDescent="0.2">
      <c r="A62" s="92"/>
      <c r="B62" s="13"/>
      <c r="C62" s="16"/>
      <c r="D62" s="16"/>
      <c r="E62" s="16"/>
      <c r="F62" s="16"/>
      <c r="G62" s="87"/>
      <c r="H62" s="88"/>
      <c r="I62" s="163">
        <f>I50</f>
        <v>9.4600000000000009</v>
      </c>
      <c r="J62" s="164"/>
      <c r="K62" s="54" t="s">
        <v>8</v>
      </c>
      <c r="L62" s="138">
        <f>N56</f>
        <v>9.4600000000000009</v>
      </c>
      <c r="M62" s="45" t="s">
        <v>12</v>
      </c>
      <c r="N62" s="144">
        <f>I62/L62</f>
        <v>1</v>
      </c>
      <c r="O62" s="80"/>
    </row>
    <row r="63" spans="1:24" ht="7.9" customHeight="1" thickBot="1" x14ac:dyDescent="0.25">
      <c r="A63" s="99"/>
      <c r="B63" s="12"/>
      <c r="C63" s="84"/>
      <c r="D63" s="84"/>
      <c r="E63" s="85"/>
      <c r="F63" s="84"/>
      <c r="G63" s="86"/>
      <c r="H63" s="84"/>
      <c r="I63" s="84"/>
      <c r="J63" s="86"/>
      <c r="K63" s="85"/>
      <c r="L63" s="85"/>
      <c r="M63" s="85"/>
      <c r="N63" s="109"/>
    </row>
    <row r="64" spans="1:24" s="14" customFormat="1" ht="3.95" customHeight="1" x14ac:dyDescent="0.2">
      <c r="A64" s="112"/>
      <c r="B64" s="117"/>
      <c r="C64" s="117"/>
      <c r="D64" s="117"/>
      <c r="E64" s="117"/>
      <c r="F64" s="117"/>
      <c r="G64" s="13"/>
      <c r="H64" s="13"/>
      <c r="I64" s="13"/>
      <c r="J64" s="13"/>
      <c r="K64" s="117"/>
      <c r="L64" s="117"/>
      <c r="M64" s="117"/>
      <c r="N64" s="113"/>
    </row>
    <row r="65" spans="1:14" s="14" customFormat="1" ht="13.5" customHeight="1" x14ac:dyDescent="0.2">
      <c r="A65" s="114" t="s">
        <v>17</v>
      </c>
      <c r="B65" s="11" t="s">
        <v>7</v>
      </c>
      <c r="C65" s="117"/>
      <c r="D65" s="117"/>
      <c r="E65" s="117"/>
      <c r="F65" s="117"/>
      <c r="G65" s="13"/>
      <c r="H65" s="13"/>
      <c r="I65" s="117"/>
      <c r="J65" s="13"/>
      <c r="K65" s="117"/>
      <c r="L65" s="117"/>
      <c r="M65" s="117"/>
      <c r="N65" s="113"/>
    </row>
    <row r="66" spans="1:14" s="14" customFormat="1" ht="13.5" customHeight="1" x14ac:dyDescent="0.2">
      <c r="A66" s="114" t="s">
        <v>18</v>
      </c>
      <c r="B66" s="11" t="s">
        <v>10</v>
      </c>
      <c r="C66" s="117"/>
      <c r="D66" s="117"/>
      <c r="E66" s="117"/>
      <c r="F66" s="117"/>
      <c r="G66" s="13"/>
      <c r="H66" s="13"/>
      <c r="I66" s="13"/>
      <c r="J66" s="13"/>
      <c r="K66" s="117"/>
      <c r="L66" s="117"/>
      <c r="M66" s="117"/>
      <c r="N66" s="113"/>
    </row>
    <row r="67" spans="1:14" ht="3.95" customHeight="1" thickBot="1" x14ac:dyDescent="0.25">
      <c r="A67" s="99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00"/>
    </row>
  </sheetData>
  <sheetProtection algorithmName="SHA-512" hashValue="iGKenuMHQTmcEJPuh4aVPQeOVefq+KSNg7YynVoDjoQiVMf29097hF0e4v/RxCOb9YU5OVC/Xr0XZ1xzCoWihw==" saltValue="s4BJQv16Ns4dEtH6WjNtjQ==" spinCount="100000" sheet="1" selectLockedCells="1"/>
  <mergeCells count="63">
    <mergeCell ref="A12:B12"/>
    <mergeCell ref="C12:N12"/>
    <mergeCell ref="G20:H20"/>
    <mergeCell ref="I20:J20"/>
    <mergeCell ref="I26:J26"/>
    <mergeCell ref="I23:J23"/>
    <mergeCell ref="G23:H23"/>
    <mergeCell ref="I28:J28"/>
    <mergeCell ref="G29:H29"/>
    <mergeCell ref="I29:J29"/>
    <mergeCell ref="I62:J62"/>
    <mergeCell ref="I46:J46"/>
    <mergeCell ref="I48:J48"/>
    <mergeCell ref="I49:J49"/>
    <mergeCell ref="I50:J50"/>
    <mergeCell ref="G42:N42"/>
    <mergeCell ref="G21:H21"/>
    <mergeCell ref="I21:J21"/>
    <mergeCell ref="G37:H37"/>
    <mergeCell ref="I37:J37"/>
    <mergeCell ref="G38:M38"/>
    <mergeCell ref="I33:J33"/>
    <mergeCell ref="G32:H32"/>
    <mergeCell ref="I32:J32"/>
    <mergeCell ref="G30:H30"/>
    <mergeCell ref="I30:J30"/>
    <mergeCell ref="G31:H31"/>
    <mergeCell ref="G22:H22"/>
    <mergeCell ref="I22:J22"/>
    <mergeCell ref="G27:H27"/>
    <mergeCell ref="I27:J27"/>
    <mergeCell ref="H41:N41"/>
    <mergeCell ref="A8:B8"/>
    <mergeCell ref="A14:B14"/>
    <mergeCell ref="C14:N14"/>
    <mergeCell ref="C8:N8"/>
    <mergeCell ref="G24:H24"/>
    <mergeCell ref="I24:J24"/>
    <mergeCell ref="G25:H25"/>
    <mergeCell ref="I25:J25"/>
    <mergeCell ref="G26:H26"/>
    <mergeCell ref="A10:B10"/>
    <mergeCell ref="C10:N10"/>
    <mergeCell ref="G33:H33"/>
    <mergeCell ref="I31:J31"/>
    <mergeCell ref="B18:H18"/>
    <mergeCell ref="G28:H28"/>
    <mergeCell ref="L56:M56"/>
    <mergeCell ref="L61:M61"/>
    <mergeCell ref="G34:H34"/>
    <mergeCell ref="I34:J34"/>
    <mergeCell ref="G35:H35"/>
    <mergeCell ref="I35:J35"/>
    <mergeCell ref="G36:H36"/>
    <mergeCell ref="I36:J36"/>
    <mergeCell ref="I61:J61"/>
    <mergeCell ref="I54:J54"/>
    <mergeCell ref="I52:J52"/>
    <mergeCell ref="I53:J53"/>
    <mergeCell ref="H43:N43"/>
    <mergeCell ref="I45:J45"/>
    <mergeCell ref="I47:J47"/>
    <mergeCell ref="I51:J51"/>
  </mergeCells>
  <pageMargins left="0.6692913385826772" right="0.31496062992125984" top="0.31496062992125984" bottom="0.62992125984251968" header="0.31496062992125984" footer="0.15748031496062992"/>
  <pageSetup paperSize="9" scale="89" orientation="portrait" r:id="rId1"/>
  <headerFooter scaleWithDoc="0" alignWithMargins="0">
    <oddFooter>&amp;L
Ausgabe 2021&amp;CMinergie-Reglement Beilage 5.1&amp;R&amp;P / &amp;N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76EDBBAFF7B540A327CB36AE8024B5" ma:contentTypeVersion="12" ma:contentTypeDescription="Create a new document." ma:contentTypeScope="" ma:versionID="502936e4db12d7fac080ac1d7471e108">
  <xsd:schema xmlns:xsd="http://www.w3.org/2001/XMLSchema" xmlns:xs="http://www.w3.org/2001/XMLSchema" xmlns:p="http://schemas.microsoft.com/office/2006/metadata/properties" xmlns:ns2="300bae7f-f79e-4b1f-a2e4-56929b56c90a" xmlns:ns3="3b657480-e322-4358-bc81-753c3e84b339" targetNamespace="http://schemas.microsoft.com/office/2006/metadata/properties" ma:root="true" ma:fieldsID="c4ed8848557c03e51fd53252a7f6ba6b" ns2:_="" ns3:_="">
    <xsd:import namespace="300bae7f-f79e-4b1f-a2e4-56929b56c90a"/>
    <xsd:import namespace="3b657480-e322-4358-bc81-753c3e84b3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0bae7f-f79e-4b1f-a2e4-56929b56c9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e5610a4-3844-45a1-9f73-3cd9021be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57480-e322-4358-bc81-753c3e84b3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b48b7f3-52bc-4137-b96a-72545c958d72}" ma:internalName="TaxCatchAll" ma:showField="CatchAllData" ma:web="3b657480-e322-4358-bc81-753c3e84b3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57BCA4-8EF0-4379-BA13-4A753519507B}"/>
</file>

<file path=customXml/itemProps2.xml><?xml version="1.0" encoding="utf-8"?>
<ds:datastoreItem xmlns:ds="http://schemas.openxmlformats.org/officeDocument/2006/customXml" ds:itemID="{D1C8F007-1F4E-43B8-BFC2-8873712E80B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Berechnung HS</vt:lpstr>
      <vt:lpstr>'Berechnung HS'!Druckbereich</vt:lpstr>
      <vt:lpstr>'Berechnung HS'!Print_Area</vt:lpstr>
    </vt:vector>
  </TitlesOfParts>
  <Company>fensterinform.gmbh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Uw-Wert Berechnung</dc:title>
  <dc:creator>Josef Knill</dc:creator>
  <cp:lastModifiedBy>Ubald Haering</cp:lastModifiedBy>
  <cp:lastPrinted>2021-09-22T07:37:47Z</cp:lastPrinted>
  <dcterms:created xsi:type="dcterms:W3CDTF">2003-07-21T13:30:28Z</dcterms:created>
  <dcterms:modified xsi:type="dcterms:W3CDTF">2022-05-10T09:26:30Z</dcterms:modified>
</cp:coreProperties>
</file>